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<sst xmlns="http://schemas.openxmlformats.org/spreadsheetml/2006/main" count="13" uniqueCount="8">
  <si>
    <t>oltre</t>
  </si>
  <si>
    <t>ALLEGATO B</t>
  </si>
  <si>
    <t>mensa</t>
  </si>
  <si>
    <t>TARIFFE</t>
  </si>
  <si>
    <t>pasto</t>
  </si>
  <si>
    <t>MENSA</t>
  </si>
  <si>
    <t>COSTO</t>
  </si>
  <si>
    <t>BASE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</si>
</sst>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7"/>
      <name val="Arial"/>
      <family val="2"/>
    </font>
    <font>
      <b/>
      <sz val="8"/>
      <color indexed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42" fontId="2" fillId="0" borderId="10" xfId="0" applyNumberFormat="1" applyFont="1" applyBorder="1" applyAlignment="1">
      <alignment/>
    </xf>
    <xf numFmtId="42" fontId="2" fillId="0" borderId="10" xfId="0" applyNumberFormat="1" applyFont="1" applyFill="1" applyBorder="1" applyAlignment="1">
      <alignment/>
    </xf>
    <xf numFmtId="42" fontId="2" fillId="0" borderId="11" xfId="0" applyNumberFormat="1" applyFont="1" applyBorder="1" applyAlignment="1">
      <alignment/>
    </xf>
    <xf numFmtId="42" fontId="2" fillId="0" borderId="11" xfId="0" applyNumberFormat="1" applyFont="1" applyFill="1" applyBorder="1" applyAlignment="1">
      <alignment/>
    </xf>
    <xf numFmtId="44" fontId="2" fillId="0" borderId="12" xfId="0" applyNumberFormat="1" applyFont="1" applyBorder="1" applyAlignment="1">
      <alignment/>
    </xf>
    <xf numFmtId="44" fontId="2" fillId="0" borderId="12" xfId="0" applyNumberFormat="1" applyFont="1" applyFill="1" applyBorder="1" applyAlignment="1">
      <alignment/>
    </xf>
    <xf numFmtId="44" fontId="2" fillId="0" borderId="13" xfId="0" applyNumberFormat="1" applyFont="1" applyBorder="1" applyAlignment="1">
      <alignment/>
    </xf>
    <xf numFmtId="44" fontId="2" fillId="0" borderId="13" xfId="0" applyNumberFormat="1" applyFont="1" applyFill="1" applyBorder="1" applyAlignment="1">
      <alignment/>
    </xf>
    <xf numFmtId="4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9" fontId="2" fillId="0" borderId="14" xfId="0" applyNumberFormat="1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/>
    </xf>
    <xf numFmtId="44" fontId="2" fillId="0" borderId="16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9" fontId="3" fillId="0" borderId="18" xfId="0" applyNumberFormat="1" applyFont="1" applyFill="1" applyBorder="1" applyAlignment="1">
      <alignment horizontal="center"/>
    </xf>
    <xf numFmtId="42" fontId="2" fillId="0" borderId="19" xfId="0" applyNumberFormat="1" applyFont="1" applyBorder="1" applyAlignment="1">
      <alignment/>
    </xf>
    <xf numFmtId="42" fontId="2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4" fontId="3" fillId="0" borderId="12" xfId="0" applyNumberFormat="1" applyFont="1" applyFill="1" applyBorder="1" applyAlignment="1">
      <alignment/>
    </xf>
    <xf numFmtId="44" fontId="2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  <xf numFmtId="44" fontId="2" fillId="0" borderId="15" xfId="0" applyNumberFormat="1" applyFont="1" applyBorder="1" applyAlignment="1">
      <alignment/>
    </xf>
    <xf numFmtId="44" fontId="2" fillId="0" borderId="14" xfId="0" applyNumberFormat="1" applyFont="1" applyBorder="1" applyAlignment="1">
      <alignment/>
    </xf>
    <xf numFmtId="44" fontId="2" fillId="0" borderId="0" xfId="0" applyNumberFormat="1" applyFont="1" applyAlignment="1">
      <alignment/>
    </xf>
    <xf numFmtId="44" fontId="2" fillId="0" borderId="0" xfId="0" applyNumberFormat="1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42" fontId="2" fillId="0" borderId="20" xfId="0" applyNumberFormat="1" applyFont="1" applyBorder="1" applyAlignment="1">
      <alignment/>
    </xf>
    <xf numFmtId="42" fontId="2" fillId="0" borderId="10" xfId="0" applyNumberFormat="1" applyFont="1" applyFill="1" applyBorder="1" applyAlignment="1">
      <alignment horizontal="left"/>
    </xf>
    <xf numFmtId="42" fontId="2" fillId="0" borderId="21" xfId="0" applyNumberFormat="1" applyFont="1" applyFill="1" applyBorder="1" applyAlignment="1">
      <alignment horizontal="left"/>
    </xf>
    <xf numFmtId="42" fontId="2" fillId="0" borderId="22" xfId="0" applyNumberFormat="1" applyFont="1" applyFill="1" applyBorder="1" applyAlignment="1">
      <alignment/>
    </xf>
    <xf numFmtId="42" fontId="2" fillId="0" borderId="23" xfId="0" applyNumberFormat="1" applyFont="1" applyFill="1" applyBorder="1" applyAlignment="1">
      <alignment/>
    </xf>
    <xf numFmtId="42" fontId="2" fillId="0" borderId="20" xfId="0" applyNumberFormat="1" applyFont="1" applyFill="1" applyBorder="1" applyAlignment="1">
      <alignment horizontal="center"/>
    </xf>
    <xf numFmtId="42" fontId="2" fillId="0" borderId="24" xfId="0" applyNumberFormat="1" applyFont="1" applyFill="1" applyBorder="1" applyAlignment="1">
      <alignment horizontal="left"/>
    </xf>
    <xf numFmtId="9" fontId="3" fillId="0" borderId="25" xfId="0" applyNumberFormat="1" applyFont="1" applyFill="1" applyBorder="1" applyAlignment="1">
      <alignment horizontal="center"/>
    </xf>
    <xf numFmtId="44" fontId="2" fillId="0" borderId="12" xfId="0" applyNumberFormat="1" applyFont="1" applyFill="1" applyBorder="1" applyAlignment="1">
      <alignment/>
    </xf>
    <xf numFmtId="44" fontId="2" fillId="0" borderId="0" xfId="0" applyNumberFormat="1" applyFont="1" applyBorder="1" applyAlignment="1">
      <alignment/>
    </xf>
    <xf numFmtId="44" fontId="3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4" fontId="4" fillId="0" borderId="1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4" fontId="5" fillId="0" borderId="12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>
      <alignment/>
    </xf>
    <xf numFmtId="44" fontId="2" fillId="0" borderId="14" xfId="0" applyNumberFormat="1" applyFont="1" applyFill="1" applyBorder="1" applyAlignment="1">
      <alignment/>
    </xf>
    <xf numFmtId="9" fontId="2" fillId="0" borderId="25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9" fontId="3" fillId="0" borderId="12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44" fontId="3" fillId="0" borderId="15" xfId="0" applyNumberFormat="1" applyFont="1" applyFill="1" applyBorder="1" applyAlignment="1">
      <alignment/>
    </xf>
    <xf numFmtId="44" fontId="2" fillId="0" borderId="0" xfId="0" applyNumberFormat="1" applyFont="1" applyFill="1" applyAlignment="1">
      <alignment/>
    </xf>
    <xf numFmtId="44" fontId="3" fillId="0" borderId="14" xfId="0" applyNumberFormat="1" applyFont="1" applyFill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10" fontId="2" fillId="0" borderId="29" xfId="0" applyNumberFormat="1" applyFont="1" applyFill="1" applyBorder="1" applyAlignment="1">
      <alignment horizontal="center"/>
    </xf>
    <xf numFmtId="10" fontId="2" fillId="0" borderId="12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10" fontId="2" fillId="0" borderId="12" xfId="0" applyNumberFormat="1" applyFont="1" applyFill="1" applyBorder="1" applyAlignment="1">
      <alignment/>
    </xf>
    <xf numFmtId="44" fontId="5" fillId="0" borderId="29" xfId="0" applyNumberFormat="1" applyFont="1" applyFill="1" applyBorder="1" applyAlignment="1" applyProtection="1">
      <alignment/>
      <protection/>
    </xf>
    <xf numFmtId="10" fontId="2" fillId="0" borderId="14" xfId="0" applyNumberFormat="1" applyFont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  <xf numFmtId="10" fontId="2" fillId="0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0" fontId="2" fillId="0" borderId="17" xfId="0" applyNumberFormat="1" applyFont="1" applyFill="1" applyBorder="1" applyAlignment="1">
      <alignment horizontal="center"/>
    </xf>
    <xf numFmtId="10" fontId="2" fillId="0" borderId="30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9" fontId="3" fillId="0" borderId="14" xfId="0" applyNumberFormat="1" applyFont="1" applyFill="1" applyBorder="1" applyAlignment="1">
      <alignment horizontal="center"/>
    </xf>
    <xf numFmtId="9" fontId="3" fillId="0" borderId="14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4" fontId="7" fillId="0" borderId="26" xfId="0" applyNumberFormat="1" applyFont="1" applyBorder="1" applyAlignment="1">
      <alignment/>
    </xf>
    <xf numFmtId="0" fontId="7" fillId="0" borderId="2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A7">
      <selection activeCell="G9" sqref="G9"/>
    </sheetView>
  </sheetViews>
  <sheetFormatPr defaultColWidth="9.140625" defaultRowHeight="12.75"/>
  <cols>
    <col min="1" max="1" width="2.7109375" style="2" bestFit="1" customWidth="1"/>
    <col min="2" max="2" width="8.28125" style="1" customWidth="1"/>
    <col min="3" max="16" width="7.8515625" style="0" customWidth="1"/>
    <col min="17" max="18" width="8.28125" style="0" customWidth="1"/>
  </cols>
  <sheetData>
    <row r="1" ht="12.75">
      <c r="G1" s="85"/>
    </row>
    <row r="2" spans="5:6" ht="13.5" thickBot="1">
      <c r="E2" s="3"/>
      <c r="F2" s="3"/>
    </row>
    <row r="3" spans="2:17" ht="13.5" thickBot="1">
      <c r="B3" s="88" t="s">
        <v>1</v>
      </c>
      <c r="C3" s="49"/>
      <c r="E3" s="86" t="s">
        <v>3</v>
      </c>
      <c r="F3" s="87">
        <v>2012</v>
      </c>
      <c r="Q3" s="89">
        <v>1</v>
      </c>
    </row>
    <row r="4" ht="13.5" thickBot="1"/>
    <row r="5" spans="1:18" ht="12.75">
      <c r="A5" s="55"/>
      <c r="B5" s="53" t="s">
        <v>6</v>
      </c>
      <c r="C5" s="38">
        <v>10000</v>
      </c>
      <c r="D5" s="4">
        <v>11000</v>
      </c>
      <c r="E5" s="4">
        <v>12000</v>
      </c>
      <c r="F5" s="4">
        <v>13000</v>
      </c>
      <c r="G5" s="4">
        <v>14000</v>
      </c>
      <c r="H5" s="4">
        <v>15000</v>
      </c>
      <c r="I5" s="4">
        <v>16000</v>
      </c>
      <c r="J5" s="4">
        <v>17000</v>
      </c>
      <c r="K5" s="4">
        <v>18000</v>
      </c>
      <c r="L5" s="4">
        <v>19000</v>
      </c>
      <c r="M5" s="5">
        <v>20000</v>
      </c>
      <c r="N5" s="41">
        <v>21000</v>
      </c>
      <c r="O5" s="39">
        <v>22000</v>
      </c>
      <c r="P5" s="39">
        <v>25000</v>
      </c>
      <c r="Q5" s="39">
        <v>50000</v>
      </c>
      <c r="R5" s="43" t="s">
        <v>0</v>
      </c>
    </row>
    <row r="6" spans="1:18" ht="13.5" thickBot="1">
      <c r="A6" s="22"/>
      <c r="B6" s="54" t="s">
        <v>7</v>
      </c>
      <c r="C6" s="20">
        <v>10999</v>
      </c>
      <c r="D6" s="21">
        <v>11999</v>
      </c>
      <c r="E6" s="6">
        <v>12999</v>
      </c>
      <c r="F6" s="6">
        <v>13999</v>
      </c>
      <c r="G6" s="6">
        <v>14999</v>
      </c>
      <c r="H6" s="6">
        <v>15999</v>
      </c>
      <c r="I6" s="6">
        <v>16999</v>
      </c>
      <c r="J6" s="6">
        <v>17999</v>
      </c>
      <c r="K6" s="6">
        <v>18999</v>
      </c>
      <c r="L6" s="6">
        <v>19999</v>
      </c>
      <c r="M6" s="7">
        <v>20999</v>
      </c>
      <c r="N6" s="42">
        <v>21999</v>
      </c>
      <c r="O6" s="40">
        <v>24999</v>
      </c>
      <c r="P6" s="40">
        <v>49999</v>
      </c>
      <c r="Q6" s="40">
        <v>74999</v>
      </c>
      <c r="R6" s="44">
        <v>75000</v>
      </c>
    </row>
    <row r="7" spans="1:18" ht="12.75">
      <c r="A7" s="22"/>
      <c r="B7" s="23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18" ht="12.75">
      <c r="A8" s="24">
        <v>1</v>
      </c>
      <c r="B8" s="56">
        <v>362</v>
      </c>
      <c r="C8" s="9">
        <f>B8*43/100</f>
        <v>155.66</v>
      </c>
      <c r="D8" s="9">
        <f>B8*44.21/100</f>
        <v>160.0402</v>
      </c>
      <c r="E8" s="9">
        <f>B8*45.54/100</f>
        <v>164.85479999999998</v>
      </c>
      <c r="F8" s="9">
        <f>B8*46.79/100</f>
        <v>169.3798</v>
      </c>
      <c r="G8" s="9">
        <f>B8*48.05/100</f>
        <v>173.94099999999997</v>
      </c>
      <c r="H8" s="9">
        <f>B8*49.3/100</f>
        <v>178.46599999999998</v>
      </c>
      <c r="I8" s="9">
        <f>B8*50.55/100</f>
        <v>182.99099999999999</v>
      </c>
      <c r="J8" s="9">
        <f>B8*51.81/100</f>
        <v>187.5522</v>
      </c>
      <c r="K8" s="9">
        <f>B8*53.06/100</f>
        <v>192.0772</v>
      </c>
      <c r="L8" s="9">
        <f>B8*54.31/100</f>
        <v>196.6022</v>
      </c>
      <c r="M8" s="9">
        <f>B8*55.57/100</f>
        <v>201.1634</v>
      </c>
      <c r="N8" s="9">
        <f>B8*56.82/100</f>
        <v>205.6884</v>
      </c>
      <c r="O8" s="9">
        <f>B8*58.49/100</f>
        <v>211.7338</v>
      </c>
      <c r="P8" s="9">
        <f>B8*60.58/100</f>
        <v>219.2996</v>
      </c>
      <c r="Q8" s="9">
        <f>B8*62.67/100</f>
        <v>226.86540000000002</v>
      </c>
      <c r="R8" s="9">
        <f>B8*64.76/100</f>
        <v>234.43120000000002</v>
      </c>
    </row>
    <row r="9" spans="1:18" ht="12.75">
      <c r="A9" s="24">
        <v>2</v>
      </c>
      <c r="B9" s="56">
        <v>458</v>
      </c>
      <c r="C9" s="9">
        <f>B9*43/100</f>
        <v>196.94</v>
      </c>
      <c r="D9" s="9">
        <f>B9*44.21/100</f>
        <v>202.4818</v>
      </c>
      <c r="E9" s="9">
        <f>B9*45.54/100</f>
        <v>208.57319999999999</v>
      </c>
      <c r="F9" s="9">
        <f>B9*46.79/100</f>
        <v>214.2982</v>
      </c>
      <c r="G9" s="9">
        <f>B9*48.05/100</f>
        <v>220.069</v>
      </c>
      <c r="H9" s="9">
        <f>B9*49.3/100</f>
        <v>225.79399999999998</v>
      </c>
      <c r="I9" s="9">
        <f>B9*50.55/100</f>
        <v>231.51899999999998</v>
      </c>
      <c r="J9" s="9">
        <f>B9*51.81/100</f>
        <v>237.28979999999999</v>
      </c>
      <c r="K9" s="9">
        <f>B9*53.06/100</f>
        <v>243.0148</v>
      </c>
      <c r="L9" s="9">
        <f>B9*54.31/100</f>
        <v>248.7398</v>
      </c>
      <c r="M9" s="9">
        <f>B9*55.57/100</f>
        <v>254.5106</v>
      </c>
      <c r="N9" s="9">
        <f>B9*56.82/100</f>
        <v>260.23560000000003</v>
      </c>
      <c r="O9" s="9">
        <f>B9*58.49/100</f>
        <v>267.8842</v>
      </c>
      <c r="P9" s="9">
        <f>B9*60.58/100</f>
        <v>277.4564</v>
      </c>
      <c r="Q9" s="9">
        <f>B9*62.67/100</f>
        <v>287.0286</v>
      </c>
      <c r="R9" s="9">
        <f>B9*64.76/100</f>
        <v>296.6008</v>
      </c>
    </row>
    <row r="10" spans="1:18" ht="12.75">
      <c r="A10" s="24">
        <v>3</v>
      </c>
      <c r="B10" s="56">
        <v>515</v>
      </c>
      <c r="C10" s="9">
        <f>B10*43/100</f>
        <v>221.45</v>
      </c>
      <c r="D10" s="9">
        <f>B10*44.21/100</f>
        <v>227.68150000000003</v>
      </c>
      <c r="E10" s="9">
        <f>B10*45.54/100</f>
        <v>234.53099999999998</v>
      </c>
      <c r="F10" s="9">
        <f>B10*46.79/100</f>
        <v>240.96849999999998</v>
      </c>
      <c r="G10" s="9">
        <f>B10*48.05/100</f>
        <v>247.4575</v>
      </c>
      <c r="H10" s="9">
        <f>B10*49.3/100</f>
        <v>253.895</v>
      </c>
      <c r="I10" s="9">
        <f>B10*50.55/100</f>
        <v>260.3325</v>
      </c>
      <c r="J10" s="9">
        <f>B10*51.81/100</f>
        <v>266.8215</v>
      </c>
      <c r="K10" s="9">
        <f>B10*53.06/100</f>
        <v>273.259</v>
      </c>
      <c r="L10" s="9">
        <f>B10*54.31/100</f>
        <v>279.6965</v>
      </c>
      <c r="M10" s="9">
        <f>B10*55.57/100</f>
        <v>286.1855</v>
      </c>
      <c r="N10" s="9">
        <f>B10*56.82/100</f>
        <v>292.623</v>
      </c>
      <c r="O10" s="9">
        <f>B10*58.49/100</f>
        <v>301.2235</v>
      </c>
      <c r="P10" s="9">
        <f>B10*60.58/100</f>
        <v>311.987</v>
      </c>
      <c r="Q10" s="9">
        <f>B10*62.67/100</f>
        <v>322.7505</v>
      </c>
      <c r="R10" s="9">
        <f>B10*64.76/100</f>
        <v>333.514</v>
      </c>
    </row>
    <row r="11" spans="1:18" ht="12.75">
      <c r="A11" s="24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1:18" ht="12.75">
      <c r="A12" s="24">
        <v>4</v>
      </c>
      <c r="B12" s="74">
        <v>6</v>
      </c>
      <c r="C12" s="9">
        <f>B12*54.5/100</f>
        <v>3.27</v>
      </c>
      <c r="D12" s="9">
        <f>B12*56/100</f>
        <v>3.36</v>
      </c>
      <c r="E12" s="9">
        <f>B12*57.67/100</f>
        <v>3.4602</v>
      </c>
      <c r="F12" s="9">
        <f>B12*59.17/100</f>
        <v>3.5502</v>
      </c>
      <c r="G12" s="9">
        <f>B12*60.83/100</f>
        <v>3.6498000000000004</v>
      </c>
      <c r="H12" s="9">
        <f>B12*62.33/100</f>
        <v>3.7398000000000002</v>
      </c>
      <c r="I12" s="9">
        <f>B12*64/100</f>
        <v>3.84</v>
      </c>
      <c r="J12" s="9">
        <f>B12*65.5/100</f>
        <v>3.93</v>
      </c>
      <c r="K12" s="9">
        <f>B12*67.17/100</f>
        <v>4.0302</v>
      </c>
      <c r="L12" s="9">
        <f>B12*68.67/100</f>
        <v>4.1202</v>
      </c>
      <c r="M12" s="9">
        <f>B12*70.33/100</f>
        <v>4.2198</v>
      </c>
      <c r="N12" s="9">
        <f>B12*71.83/100</f>
        <v>4.3098</v>
      </c>
      <c r="O12" s="9">
        <f>B12*74/100</f>
        <v>4.44</v>
      </c>
      <c r="P12" s="9">
        <f>B12*76.67/100</f>
        <v>4.6002</v>
      </c>
      <c r="Q12" s="9">
        <f>B12*79.33/100</f>
        <v>4.7598</v>
      </c>
      <c r="R12" s="9">
        <f>B12*81.83/100</f>
        <v>4.909800000000001</v>
      </c>
    </row>
    <row r="13" spans="1:18" ht="12.75">
      <c r="A13" s="24">
        <v>5</v>
      </c>
      <c r="B13" s="56">
        <v>9</v>
      </c>
      <c r="C13" s="9">
        <f>B13*54.5/100</f>
        <v>4.905</v>
      </c>
      <c r="D13" s="9">
        <f>B13*56/100</f>
        <v>5.04</v>
      </c>
      <c r="E13" s="9">
        <f>B13*57.67/100</f>
        <v>5.1903</v>
      </c>
      <c r="F13" s="9">
        <f>B13*59.17/100</f>
        <v>5.3252999999999995</v>
      </c>
      <c r="G13" s="9">
        <f>B13*60.83/100</f>
        <v>5.4747</v>
      </c>
      <c r="H13" s="9">
        <f>B13*62.33/100</f>
        <v>5.6097</v>
      </c>
      <c r="I13" s="9">
        <f>B13*64/100</f>
        <v>5.76</v>
      </c>
      <c r="J13" s="9">
        <f>B13*65.5/100</f>
        <v>5.895</v>
      </c>
      <c r="K13" s="9">
        <f>B13*67.17/100</f>
        <v>6.0453</v>
      </c>
      <c r="L13" s="9">
        <f>B13*68.67/100</f>
        <v>6.1803</v>
      </c>
      <c r="M13" s="9">
        <f>B13*70.33/100</f>
        <v>6.3297</v>
      </c>
      <c r="N13" s="9">
        <f>B13*71.83/100</f>
        <v>6.464700000000001</v>
      </c>
      <c r="O13" s="9">
        <f>B13*74/100</f>
        <v>6.66</v>
      </c>
      <c r="P13" s="9">
        <f>B13*76.67/100</f>
        <v>6.9003</v>
      </c>
      <c r="Q13" s="9">
        <f>B13*79.33/100</f>
        <v>7.1397</v>
      </c>
      <c r="R13" s="9">
        <f>B13*81.83/100</f>
        <v>7.3647</v>
      </c>
    </row>
    <row r="14" spans="1:18" ht="12.75">
      <c r="A14" s="24">
        <v>6</v>
      </c>
      <c r="B14" s="56">
        <v>10.55</v>
      </c>
      <c r="C14" s="9">
        <f>B14*54.5/100</f>
        <v>5.749750000000001</v>
      </c>
      <c r="D14" s="9">
        <f>B14*56/100</f>
        <v>5.908</v>
      </c>
      <c r="E14" s="9">
        <f>B14*57.67/100</f>
        <v>6.0841850000000015</v>
      </c>
      <c r="F14" s="9">
        <f>B14*59.17/100</f>
        <v>6.242435</v>
      </c>
      <c r="G14" s="9">
        <f>B14*60.83/100</f>
        <v>6.417565000000001</v>
      </c>
      <c r="H14" s="9">
        <f>B14*62.33/100</f>
        <v>6.575815</v>
      </c>
      <c r="I14" s="9">
        <f>B14*64/100</f>
        <v>6.752000000000001</v>
      </c>
      <c r="J14" s="9">
        <f>B14*65.5/100</f>
        <v>6.910250000000001</v>
      </c>
      <c r="K14" s="9">
        <f>B14*67.17/100</f>
        <v>7.086435</v>
      </c>
      <c r="L14" s="9">
        <f>B14*68.67/100</f>
        <v>7.2446850000000005</v>
      </c>
      <c r="M14" s="9">
        <f>B14*70.33/100</f>
        <v>7.419815</v>
      </c>
      <c r="N14" s="9">
        <f>B14*71.83/100</f>
        <v>7.5780650000000005</v>
      </c>
      <c r="O14" s="9">
        <f>B14*74/100</f>
        <v>7.807</v>
      </c>
      <c r="P14" s="9">
        <f>B14*76.67/100</f>
        <v>8.088685</v>
      </c>
      <c r="Q14" s="9">
        <f>B14*79.33/100</f>
        <v>8.369315</v>
      </c>
      <c r="R14" s="9">
        <f>B14*81.83/100</f>
        <v>8.633065</v>
      </c>
    </row>
    <row r="15" spans="1:18" ht="12.75">
      <c r="A15" s="26"/>
      <c r="B15" s="27"/>
      <c r="C15" s="28"/>
      <c r="D15" s="28"/>
      <c r="E15" s="10"/>
      <c r="F15" s="10"/>
      <c r="G15" s="10"/>
      <c r="H15" s="10"/>
      <c r="I15" s="10"/>
      <c r="J15" s="10"/>
      <c r="K15" s="10"/>
      <c r="L15" s="10"/>
      <c r="M15" s="11"/>
      <c r="N15" s="11"/>
      <c r="O15" s="11"/>
      <c r="P15" s="11"/>
      <c r="Q15" s="11"/>
      <c r="R15" s="11"/>
    </row>
    <row r="16" spans="1:18" ht="12.75">
      <c r="A16" s="29"/>
      <c r="B16" s="30"/>
      <c r="C16" s="30"/>
      <c r="D16" s="31"/>
      <c r="E16" s="75"/>
      <c r="F16" s="12"/>
      <c r="G16" s="66"/>
      <c r="H16" s="13"/>
      <c r="I16" s="57"/>
      <c r="J16" s="75"/>
      <c r="K16" s="66"/>
      <c r="L16" s="12"/>
      <c r="M16" s="58"/>
      <c r="N16" s="59"/>
      <c r="O16" s="14"/>
      <c r="P16" s="76"/>
      <c r="Q16" s="77"/>
      <c r="R16" s="45"/>
    </row>
    <row r="17" spans="1:18" ht="12.75">
      <c r="A17" s="24">
        <v>7</v>
      </c>
      <c r="B17" s="64">
        <v>100</v>
      </c>
      <c r="C17" s="9">
        <v>68</v>
      </c>
      <c r="D17" s="9">
        <v>68</v>
      </c>
      <c r="E17" s="9">
        <v>68</v>
      </c>
      <c r="F17" s="9">
        <v>68</v>
      </c>
      <c r="G17" s="9">
        <v>68</v>
      </c>
      <c r="H17" s="9">
        <v>68</v>
      </c>
      <c r="I17" s="9">
        <v>68</v>
      </c>
      <c r="J17" s="9">
        <v>68</v>
      </c>
      <c r="K17" s="9">
        <v>68</v>
      </c>
      <c r="L17" s="9">
        <v>68</v>
      </c>
      <c r="M17" s="9">
        <v>68</v>
      </c>
      <c r="N17" s="9">
        <v>68</v>
      </c>
      <c r="O17" s="9">
        <v>68</v>
      </c>
      <c r="P17" s="9">
        <v>68</v>
      </c>
      <c r="Q17" s="9">
        <v>68</v>
      </c>
      <c r="R17" s="9">
        <v>68</v>
      </c>
    </row>
    <row r="18" spans="1:18" ht="12.75">
      <c r="A18" s="24">
        <v>8</v>
      </c>
      <c r="B18" s="64">
        <v>270</v>
      </c>
      <c r="C18" s="9">
        <f>B18*67.81/100</f>
        <v>183.08700000000002</v>
      </c>
      <c r="D18" s="9">
        <f>B18*67.81/100</f>
        <v>183.08700000000002</v>
      </c>
      <c r="E18" s="9">
        <f>B18*67.81/100</f>
        <v>183.08700000000002</v>
      </c>
      <c r="F18" s="9">
        <f>B18*67.81/100</f>
        <v>183.08700000000002</v>
      </c>
      <c r="G18" s="9">
        <f>B18*67.81/100</f>
        <v>183.08700000000002</v>
      </c>
      <c r="H18" s="9">
        <f>B18*76.65/100</f>
        <v>206.955</v>
      </c>
      <c r="I18" s="9">
        <f>B18*76.65/100</f>
        <v>206.955</v>
      </c>
      <c r="J18" s="9">
        <f>B18*76.65/100</f>
        <v>206.955</v>
      </c>
      <c r="K18" s="9">
        <f>B18*76.65/100</f>
        <v>206.955</v>
      </c>
      <c r="L18" s="9">
        <f>B18*76.65/100</f>
        <v>206.955</v>
      </c>
      <c r="M18" s="9">
        <f>B18*76.65/100</f>
        <v>206.955</v>
      </c>
      <c r="N18" s="9">
        <f>B18*76.65/100</f>
        <v>206.955</v>
      </c>
      <c r="O18" s="9">
        <f>B18*82.55/100</f>
        <v>222.885</v>
      </c>
      <c r="P18" s="9">
        <f>B18*82.55/100</f>
        <v>222.885</v>
      </c>
      <c r="Q18" s="9">
        <f>B18*82.55/100</f>
        <v>222.885</v>
      </c>
      <c r="R18" s="9">
        <f>B18*82.55/100</f>
        <v>222.885</v>
      </c>
    </row>
    <row r="19" spans="1:18" ht="12.75">
      <c r="A19" s="24">
        <v>9</v>
      </c>
      <c r="B19" s="64">
        <v>293</v>
      </c>
      <c r="C19" s="9">
        <f>B19*67.81/100</f>
        <v>198.68330000000003</v>
      </c>
      <c r="D19" s="9">
        <f>B19*67.81/100</f>
        <v>198.68330000000003</v>
      </c>
      <c r="E19" s="9">
        <f>B19*67.81/100</f>
        <v>198.68330000000003</v>
      </c>
      <c r="F19" s="9">
        <f>B19*67.81/100</f>
        <v>198.68330000000003</v>
      </c>
      <c r="G19" s="9">
        <f>B19*67.81/100</f>
        <v>198.68330000000003</v>
      </c>
      <c r="H19" s="9">
        <f>B19*76.65/100</f>
        <v>224.58450000000002</v>
      </c>
      <c r="I19" s="9">
        <f>B19*76.65/100</f>
        <v>224.58450000000002</v>
      </c>
      <c r="J19" s="9">
        <f>B19*76.65/100</f>
        <v>224.58450000000002</v>
      </c>
      <c r="K19" s="9">
        <f>B19*76.65/100</f>
        <v>224.58450000000002</v>
      </c>
      <c r="L19" s="9">
        <f>B19*76.65/100</f>
        <v>224.58450000000002</v>
      </c>
      <c r="M19" s="9">
        <f>B19*76.65/100</f>
        <v>224.58450000000002</v>
      </c>
      <c r="N19" s="9">
        <f>B19*76.65/100</f>
        <v>224.58450000000002</v>
      </c>
      <c r="O19" s="9">
        <f>B19*82.55/100</f>
        <v>241.87149999999997</v>
      </c>
      <c r="P19" s="9">
        <f>B19*82.55/100</f>
        <v>241.87149999999997</v>
      </c>
      <c r="Q19" s="9">
        <f>B19*82.55/100</f>
        <v>241.87149999999997</v>
      </c>
      <c r="R19" s="9">
        <f>B19*82.55/100</f>
        <v>241.87149999999997</v>
      </c>
    </row>
    <row r="20" spans="1:18" ht="12.75">
      <c r="A20" s="24">
        <v>10</v>
      </c>
      <c r="B20" s="64">
        <v>327</v>
      </c>
      <c r="C20" s="9">
        <f>B20*67.81/100</f>
        <v>221.7387</v>
      </c>
      <c r="D20" s="9">
        <f>B20*67.81/100</f>
        <v>221.7387</v>
      </c>
      <c r="E20" s="9">
        <f>B20*67.81/100</f>
        <v>221.7387</v>
      </c>
      <c r="F20" s="9">
        <f>B20*67.81/100</f>
        <v>221.7387</v>
      </c>
      <c r="G20" s="9">
        <f>B20*67.81/100</f>
        <v>221.7387</v>
      </c>
      <c r="H20" s="9">
        <f>B20*76.65/100</f>
        <v>250.64550000000003</v>
      </c>
      <c r="I20" s="9">
        <f>B20*76.65/100</f>
        <v>250.64550000000003</v>
      </c>
      <c r="J20" s="9">
        <f>B20*76.65/100</f>
        <v>250.64550000000003</v>
      </c>
      <c r="K20" s="9">
        <f>B20*76.65/100</f>
        <v>250.64550000000003</v>
      </c>
      <c r="L20" s="9">
        <f>B20*76.65/100</f>
        <v>250.64550000000003</v>
      </c>
      <c r="M20" s="9">
        <f>B20*76.65/100</f>
        <v>250.64550000000003</v>
      </c>
      <c r="N20" s="9">
        <f>B20*76.65/100</f>
        <v>250.64550000000003</v>
      </c>
      <c r="O20" s="9">
        <f>B20*82.55/100</f>
        <v>269.9385</v>
      </c>
      <c r="P20" s="9">
        <f>B20*82.55/100</f>
        <v>269.9385</v>
      </c>
      <c r="Q20" s="9">
        <f>B20*82.55/100</f>
        <v>269.9385</v>
      </c>
      <c r="R20" s="9">
        <f>B20*82.55/100</f>
        <v>269.9385</v>
      </c>
    </row>
    <row r="21" spans="1:18" ht="12.75">
      <c r="A21" s="24">
        <v>11</v>
      </c>
      <c r="B21" s="64">
        <v>4.65</v>
      </c>
      <c r="C21" s="9">
        <f>B21*67.81/100</f>
        <v>3.153165</v>
      </c>
      <c r="D21" s="9">
        <f>B21*67.81/100</f>
        <v>3.153165</v>
      </c>
      <c r="E21" s="9">
        <f>B21*67.81/100</f>
        <v>3.153165</v>
      </c>
      <c r="F21" s="9">
        <f>B21*67.81/100</f>
        <v>3.153165</v>
      </c>
      <c r="G21" s="9">
        <f>B21*67.81/100</f>
        <v>3.153165</v>
      </c>
      <c r="H21" s="9">
        <f>B21*76.65/100</f>
        <v>3.564225000000001</v>
      </c>
      <c r="I21" s="9">
        <f>B21*76.65/100</f>
        <v>3.564225000000001</v>
      </c>
      <c r="J21" s="9">
        <f>B21*76.65/100</f>
        <v>3.564225000000001</v>
      </c>
      <c r="K21" s="9">
        <f>B21*76.65/100</f>
        <v>3.564225000000001</v>
      </c>
      <c r="L21" s="9">
        <f>B21*76.65/100</f>
        <v>3.564225000000001</v>
      </c>
      <c r="M21" s="9">
        <f>B21*76.65/100</f>
        <v>3.564225000000001</v>
      </c>
      <c r="N21" s="9">
        <f>B21*76.65/100</f>
        <v>3.564225000000001</v>
      </c>
      <c r="O21" s="9">
        <f>B21*82.55/100</f>
        <v>3.838575</v>
      </c>
      <c r="P21" s="9">
        <f>B21*82.55/100</f>
        <v>3.838575</v>
      </c>
      <c r="Q21" s="9">
        <f>B21*82.55/100</f>
        <v>3.838575</v>
      </c>
      <c r="R21" s="9">
        <f>B21*82.55/100</f>
        <v>3.838575</v>
      </c>
    </row>
    <row r="22" spans="1:18" ht="12.75">
      <c r="A22" s="26"/>
      <c r="B22" s="36"/>
      <c r="C22" s="33"/>
      <c r="D22" s="33"/>
      <c r="E22" s="47"/>
      <c r="F22" s="47"/>
      <c r="G22" s="47"/>
      <c r="H22" s="47"/>
      <c r="I22" s="47"/>
      <c r="J22" s="47"/>
      <c r="K22" s="47"/>
      <c r="L22" s="47"/>
      <c r="M22" s="15"/>
      <c r="N22" s="15"/>
      <c r="O22" s="15"/>
      <c r="P22" s="15"/>
      <c r="Q22" s="15"/>
      <c r="R22" s="15"/>
    </row>
    <row r="23" spans="1:18" ht="12.75">
      <c r="A23" s="24"/>
      <c r="B23" s="25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1:18" ht="12.75">
      <c r="A24" s="24">
        <v>12</v>
      </c>
      <c r="B24" s="27">
        <v>398</v>
      </c>
      <c r="C24" s="9">
        <f>B24*42.91/100</f>
        <v>170.7818</v>
      </c>
      <c r="D24" s="9">
        <f>B24*44.17/100</f>
        <v>175.7966</v>
      </c>
      <c r="E24" s="9">
        <f>B24*45.41/100</f>
        <v>180.7318</v>
      </c>
      <c r="F24" s="9">
        <f>B24*46.67/100</f>
        <v>185.7466</v>
      </c>
      <c r="G24" s="9">
        <f>B24*47.91/100</f>
        <v>190.6818</v>
      </c>
      <c r="H24" s="9">
        <f>B24*49.17/100</f>
        <v>195.6966</v>
      </c>
      <c r="I24" s="9">
        <f>B24*50.41/100</f>
        <v>200.6318</v>
      </c>
      <c r="J24" s="9">
        <f>B24*51.67/100</f>
        <v>205.6466</v>
      </c>
      <c r="K24" s="9">
        <f>B24*52.91/100</f>
        <v>210.58180000000002</v>
      </c>
      <c r="L24" s="9">
        <f>B24*54.17/100</f>
        <v>215.5966</v>
      </c>
      <c r="M24" s="9">
        <f>B24*55.41/100</f>
        <v>220.5318</v>
      </c>
      <c r="N24" s="9">
        <f>B24*56.67/100</f>
        <v>225.5466</v>
      </c>
      <c r="O24" s="9">
        <f>B24*58.33/100</f>
        <v>232.1534</v>
      </c>
      <c r="P24" s="9">
        <f>B24*60.41/100</f>
        <v>240.4318</v>
      </c>
      <c r="Q24" s="9">
        <f>B24*62.5/100</f>
        <v>248.75</v>
      </c>
      <c r="R24" s="9">
        <f>B24*64.58/100</f>
        <v>257.0284</v>
      </c>
    </row>
    <row r="25" spans="1:18" ht="12.75">
      <c r="A25" s="24">
        <v>13</v>
      </c>
      <c r="B25" s="27">
        <v>310</v>
      </c>
      <c r="C25" s="9">
        <f>B25*42.91/100</f>
        <v>133.021</v>
      </c>
      <c r="D25" s="9">
        <f>B25*44.17/100</f>
        <v>136.92700000000002</v>
      </c>
      <c r="E25" s="9">
        <f>B25*45.41/100</f>
        <v>140.771</v>
      </c>
      <c r="F25" s="9">
        <f>B25*46.67/100</f>
        <v>144.67700000000002</v>
      </c>
      <c r="G25" s="9">
        <f>B25*47.91/100</f>
        <v>148.521</v>
      </c>
      <c r="H25" s="9">
        <f>B25*49.17/100</f>
        <v>152.42700000000002</v>
      </c>
      <c r="I25" s="9">
        <f>B25*50.41/100</f>
        <v>156.271</v>
      </c>
      <c r="J25" s="9">
        <f>B25*51.67/100</f>
        <v>160.17700000000002</v>
      </c>
      <c r="K25" s="9">
        <f>B25*52.91/100</f>
        <v>164.021</v>
      </c>
      <c r="L25" s="9">
        <f>B25*54.17/100</f>
        <v>167.92700000000002</v>
      </c>
      <c r="M25" s="9">
        <f>B25*55.41/100</f>
        <v>171.771</v>
      </c>
      <c r="N25" s="9">
        <f>B25*56.67/100</f>
        <v>175.67700000000002</v>
      </c>
      <c r="O25" s="9">
        <f>B25*58.33/100</f>
        <v>180.82299999999998</v>
      </c>
      <c r="P25" s="9">
        <f>B25*60.41/100</f>
        <v>187.271</v>
      </c>
      <c r="Q25" s="9">
        <f>B25*62.5/100</f>
        <v>193.75</v>
      </c>
      <c r="R25" s="9">
        <f>B25*64.58/100</f>
        <v>200.19799999999998</v>
      </c>
    </row>
    <row r="26" spans="1:18" ht="12.75">
      <c r="A26" s="29"/>
      <c r="B26" s="37"/>
      <c r="C26" s="25"/>
      <c r="D26" s="25"/>
      <c r="E26" s="8"/>
      <c r="F26" s="8"/>
      <c r="G26" s="8"/>
      <c r="H26" s="8"/>
      <c r="I26" s="8"/>
      <c r="J26" s="8"/>
      <c r="K26" s="8"/>
      <c r="L26" s="8"/>
      <c r="M26" s="9"/>
      <c r="N26" s="9"/>
      <c r="O26" s="9"/>
      <c r="P26" s="9"/>
      <c r="Q26" s="9"/>
      <c r="R26" s="9"/>
    </row>
    <row r="27" spans="1:18" ht="12.75">
      <c r="A27" s="34">
        <v>14</v>
      </c>
      <c r="B27" s="27">
        <v>392</v>
      </c>
      <c r="C27" s="9">
        <f>B27*42.91/100</f>
        <v>168.20719999999997</v>
      </c>
      <c r="D27" s="9">
        <f>B27*44.17/100</f>
        <v>173.1464</v>
      </c>
      <c r="E27" s="9">
        <f>B27*45.41/100</f>
        <v>178.00719999999998</v>
      </c>
      <c r="F27" s="9">
        <f>B27*46.67/100</f>
        <v>182.94639999999998</v>
      </c>
      <c r="G27" s="9">
        <f>B27*47.91/100</f>
        <v>187.80719999999997</v>
      </c>
      <c r="H27" s="9">
        <f>B27*49.17/100</f>
        <v>192.7464</v>
      </c>
      <c r="I27" s="9">
        <f>B27*50.41/100</f>
        <v>197.60719999999998</v>
      </c>
      <c r="J27" s="9">
        <f>B27*51.67/100</f>
        <v>202.5464</v>
      </c>
      <c r="K27" s="9">
        <f>B27*52.91/100</f>
        <v>207.4072</v>
      </c>
      <c r="L27" s="9">
        <f>B27*54.17/100</f>
        <v>212.3464</v>
      </c>
      <c r="M27" s="9">
        <f>B27*55.41/100</f>
        <v>217.20719999999997</v>
      </c>
      <c r="N27" s="9">
        <f>B27*56.67/100</f>
        <v>222.1464</v>
      </c>
      <c r="O27" s="9">
        <f>B27*58.33/100</f>
        <v>228.6536</v>
      </c>
      <c r="P27" s="9">
        <f>B27*60.41/100</f>
        <v>236.80719999999997</v>
      </c>
      <c r="Q27" s="9">
        <f>B27*62.5/100</f>
        <v>245</v>
      </c>
      <c r="R27" s="9">
        <f>B27*64.58/100</f>
        <v>253.1536</v>
      </c>
    </row>
    <row r="28" spans="1:18" ht="12.75">
      <c r="A28" s="34">
        <v>15</v>
      </c>
      <c r="B28" s="27">
        <v>322</v>
      </c>
      <c r="C28" s="9">
        <f>B28*42.91/100</f>
        <v>138.1702</v>
      </c>
      <c r="D28" s="9">
        <f>B28*44.17/100</f>
        <v>142.2274</v>
      </c>
      <c r="E28" s="9">
        <f>B28*45.41/100</f>
        <v>146.22019999999998</v>
      </c>
      <c r="F28" s="9">
        <f>B28*46.67/100</f>
        <v>150.2774</v>
      </c>
      <c r="G28" s="9">
        <f>B28*47.91/100</f>
        <v>154.2702</v>
      </c>
      <c r="H28" s="9">
        <f>B28*49.17/100</f>
        <v>158.3274</v>
      </c>
      <c r="I28" s="9">
        <f>B28*50.41/100</f>
        <v>162.3202</v>
      </c>
      <c r="J28" s="9">
        <f>B28*51.67/100</f>
        <v>166.37740000000002</v>
      </c>
      <c r="K28" s="9">
        <f>B28*52.91/100</f>
        <v>170.3702</v>
      </c>
      <c r="L28" s="9">
        <f>B28*54.17/100</f>
        <v>174.4274</v>
      </c>
      <c r="M28" s="9">
        <f>B28*55.41/100</f>
        <v>178.4202</v>
      </c>
      <c r="N28" s="9">
        <f>B28*56.67/100</f>
        <v>182.47740000000002</v>
      </c>
      <c r="O28" s="9">
        <f>B28*58.33/100</f>
        <v>187.8226</v>
      </c>
      <c r="P28" s="9">
        <f>B28*60.41/100</f>
        <v>194.52020000000002</v>
      </c>
      <c r="Q28" s="9">
        <f>B28*62.5/100</f>
        <v>201.25</v>
      </c>
      <c r="R28" s="9">
        <f>B28*64.58/100</f>
        <v>207.9476</v>
      </c>
    </row>
    <row r="29" spans="1:18" ht="12.75">
      <c r="A29" s="34">
        <v>16</v>
      </c>
      <c r="B29" s="27">
        <v>20</v>
      </c>
      <c r="C29" s="25">
        <v>12</v>
      </c>
      <c r="D29" s="25">
        <v>12</v>
      </c>
      <c r="E29" s="25">
        <v>12</v>
      </c>
      <c r="F29" s="25">
        <v>12</v>
      </c>
      <c r="G29" s="25">
        <v>12</v>
      </c>
      <c r="H29" s="25">
        <v>12</v>
      </c>
      <c r="I29" s="25">
        <v>12</v>
      </c>
      <c r="J29" s="25">
        <v>12</v>
      </c>
      <c r="K29" s="25">
        <v>12</v>
      </c>
      <c r="L29" s="25">
        <v>12</v>
      </c>
      <c r="M29" s="25">
        <v>12</v>
      </c>
      <c r="N29" s="25">
        <v>12</v>
      </c>
      <c r="O29" s="25">
        <v>12</v>
      </c>
      <c r="P29" s="25">
        <v>12</v>
      </c>
      <c r="Q29" s="25">
        <v>12</v>
      </c>
      <c r="R29" s="25">
        <v>12</v>
      </c>
    </row>
    <row r="30" spans="1:18" ht="12.75">
      <c r="A30" s="29"/>
      <c r="B30" s="65"/>
      <c r="C30" s="25"/>
      <c r="D30" s="25"/>
      <c r="E30" s="8"/>
      <c r="F30" s="8"/>
      <c r="G30" s="8"/>
      <c r="H30" s="8"/>
      <c r="I30" s="8"/>
      <c r="J30" s="8"/>
      <c r="K30" s="8"/>
      <c r="L30" s="8"/>
      <c r="M30" s="9"/>
      <c r="N30" s="9"/>
      <c r="O30" s="9"/>
      <c r="P30" s="9"/>
      <c r="Q30" s="9"/>
      <c r="R30" s="9"/>
    </row>
    <row r="31" spans="1:18" ht="12.75">
      <c r="A31" s="34">
        <v>17</v>
      </c>
      <c r="B31" s="27">
        <v>70</v>
      </c>
      <c r="C31" s="25">
        <v>45</v>
      </c>
      <c r="D31" s="25">
        <v>45</v>
      </c>
      <c r="E31" s="25">
        <v>45</v>
      </c>
      <c r="F31" s="25">
        <v>45</v>
      </c>
      <c r="G31" s="25">
        <v>45</v>
      </c>
      <c r="H31" s="25">
        <v>45</v>
      </c>
      <c r="I31" s="25">
        <v>45</v>
      </c>
      <c r="J31" s="25">
        <v>45</v>
      </c>
      <c r="K31" s="25">
        <v>45</v>
      </c>
      <c r="L31" s="25">
        <v>45</v>
      </c>
      <c r="M31" s="25">
        <v>45</v>
      </c>
      <c r="N31" s="25">
        <v>45</v>
      </c>
      <c r="O31" s="25">
        <v>45</v>
      </c>
      <c r="P31" s="25">
        <v>45</v>
      </c>
      <c r="Q31" s="25">
        <v>45</v>
      </c>
      <c r="R31" s="25">
        <v>45</v>
      </c>
    </row>
    <row r="32" spans="1:18" ht="12.75">
      <c r="A32" s="34">
        <v>18</v>
      </c>
      <c r="B32" s="27">
        <v>120</v>
      </c>
      <c r="C32" s="25">
        <v>90</v>
      </c>
      <c r="D32" s="25">
        <v>90</v>
      </c>
      <c r="E32" s="25">
        <v>90</v>
      </c>
      <c r="F32" s="25">
        <v>90</v>
      </c>
      <c r="G32" s="25">
        <v>90</v>
      </c>
      <c r="H32" s="25">
        <v>90</v>
      </c>
      <c r="I32" s="25">
        <v>90</v>
      </c>
      <c r="J32" s="25">
        <v>90</v>
      </c>
      <c r="K32" s="25">
        <v>90</v>
      </c>
      <c r="L32" s="25">
        <v>90</v>
      </c>
      <c r="M32" s="25">
        <v>90</v>
      </c>
      <c r="N32" s="25">
        <v>90</v>
      </c>
      <c r="O32" s="25">
        <v>90</v>
      </c>
      <c r="P32" s="25">
        <v>90</v>
      </c>
      <c r="Q32" s="25">
        <v>90</v>
      </c>
      <c r="R32" s="25">
        <v>90</v>
      </c>
    </row>
    <row r="33" spans="1:18" ht="12.75">
      <c r="A33" s="35"/>
      <c r="B33" s="36"/>
      <c r="C33" s="33"/>
      <c r="D33" s="37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15"/>
      <c r="P33" s="15"/>
      <c r="Q33" s="15"/>
      <c r="R33" s="15"/>
    </row>
    <row r="34" spans="1:18" ht="12.75">
      <c r="A34" s="60">
        <v>19</v>
      </c>
      <c r="B34" s="27">
        <v>25</v>
      </c>
      <c r="C34" s="9">
        <v>15</v>
      </c>
      <c r="D34" s="9">
        <v>15</v>
      </c>
      <c r="E34" s="9">
        <v>15</v>
      </c>
      <c r="F34" s="9">
        <v>15</v>
      </c>
      <c r="G34" s="9">
        <v>15</v>
      </c>
      <c r="H34" s="9">
        <v>15</v>
      </c>
      <c r="I34" s="9">
        <v>15</v>
      </c>
      <c r="J34" s="9">
        <v>15</v>
      </c>
      <c r="K34" s="9">
        <v>15</v>
      </c>
      <c r="L34" s="9">
        <v>15</v>
      </c>
      <c r="M34" s="9">
        <v>15</v>
      </c>
      <c r="N34" s="9">
        <v>15</v>
      </c>
      <c r="O34" s="9">
        <v>15</v>
      </c>
      <c r="P34" s="9">
        <v>15</v>
      </c>
      <c r="Q34" s="9">
        <v>15</v>
      </c>
      <c r="R34" s="9">
        <v>15</v>
      </c>
    </row>
    <row r="35" spans="1:18" ht="12.75">
      <c r="A35" s="60"/>
      <c r="B35" s="27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46"/>
      <c r="P35" s="25"/>
      <c r="Q35" s="15"/>
      <c r="R35" s="25"/>
    </row>
    <row r="36" spans="1:20" ht="12.75">
      <c r="A36" s="60">
        <v>20</v>
      </c>
      <c r="B36" s="27">
        <v>5.8</v>
      </c>
      <c r="C36" s="9">
        <f>B36*56.72/100</f>
        <v>3.28976</v>
      </c>
      <c r="D36" s="9">
        <f>B36*56.72/100</f>
        <v>3.28976</v>
      </c>
      <c r="E36" s="9">
        <f>B36*56.72/100</f>
        <v>3.28976</v>
      </c>
      <c r="F36" s="9">
        <f>B36*56.72/100</f>
        <v>3.28976</v>
      </c>
      <c r="G36" s="9">
        <f>B36*56.72/100</f>
        <v>3.28976</v>
      </c>
      <c r="H36" s="9">
        <f>B36*56.72/100</f>
        <v>3.28976</v>
      </c>
      <c r="I36" s="9">
        <f>B36*56.72/100</f>
        <v>3.28976</v>
      </c>
      <c r="J36" s="9">
        <f>B36*56.72/100</f>
        <v>3.28976</v>
      </c>
      <c r="K36" s="9">
        <f>B36*56.72/100</f>
        <v>3.28976</v>
      </c>
      <c r="L36" s="9">
        <f>B36*56.72/100</f>
        <v>3.28976</v>
      </c>
      <c r="M36" s="9">
        <f>B36*74.31/100</f>
        <v>4.3099799999999995</v>
      </c>
      <c r="N36" s="9">
        <f>B36*74.31/100</f>
        <v>4.3099799999999995</v>
      </c>
      <c r="O36" s="9">
        <f>B36*77.07/100</f>
        <v>4.47006</v>
      </c>
      <c r="P36" s="9">
        <f>B36*79.83/100</f>
        <v>4.63014</v>
      </c>
      <c r="Q36" s="9">
        <f>B36*82.59/100</f>
        <v>4.79022</v>
      </c>
      <c r="R36" s="9">
        <f>B36*85.17/100</f>
        <v>4.9398599999999995</v>
      </c>
      <c r="T36" s="78"/>
    </row>
    <row r="37" spans="1:18" ht="12.75">
      <c r="A37" s="60">
        <v>21</v>
      </c>
      <c r="B37" s="27">
        <v>6.12</v>
      </c>
      <c r="C37" s="11">
        <f>B37*56.72/100</f>
        <v>3.4712639999999997</v>
      </c>
      <c r="D37" s="11">
        <f>B37*56.72/100</f>
        <v>3.4712639999999997</v>
      </c>
      <c r="E37" s="11">
        <f>B37*56.72/100</f>
        <v>3.4712639999999997</v>
      </c>
      <c r="F37" s="9">
        <f>B37*56.72/100</f>
        <v>3.4712639999999997</v>
      </c>
      <c r="G37" s="9">
        <f>B37*56.72/100</f>
        <v>3.4712639999999997</v>
      </c>
      <c r="H37" s="9">
        <f>B37*56.72/100</f>
        <v>3.4712639999999997</v>
      </c>
      <c r="I37" s="9">
        <f>B37*56.72/100</f>
        <v>3.4712639999999997</v>
      </c>
      <c r="J37" s="9">
        <f>B37*56.72/100</f>
        <v>3.4712639999999997</v>
      </c>
      <c r="K37" s="9">
        <f>B37*56.72/100</f>
        <v>3.4712639999999997</v>
      </c>
      <c r="L37" s="9">
        <f>B37*56.72/100</f>
        <v>3.4712639999999997</v>
      </c>
      <c r="M37" s="9">
        <f>B37*74.31/100</f>
        <v>4.547772</v>
      </c>
      <c r="N37" s="9">
        <f>B37*74.31/100</f>
        <v>4.547772</v>
      </c>
      <c r="O37" s="9">
        <f>B37*77.07/100</f>
        <v>4.716684</v>
      </c>
      <c r="P37" s="9">
        <f>B37*79.83/100</f>
        <v>4.885596</v>
      </c>
      <c r="Q37" s="9">
        <f>B37*82.59/100</f>
        <v>5.054508</v>
      </c>
      <c r="R37" s="9">
        <f>B37*85.17/100</f>
        <v>5.212404</v>
      </c>
    </row>
    <row r="38" spans="1:19" ht="12.75">
      <c r="A38" s="61"/>
      <c r="B38" s="27" t="s">
        <v>5</v>
      </c>
      <c r="C38" s="83"/>
      <c r="D38" s="84"/>
      <c r="E38" s="82"/>
      <c r="F38" s="17"/>
      <c r="G38" s="79"/>
      <c r="H38" s="18"/>
      <c r="I38" s="18"/>
      <c r="J38" s="18"/>
      <c r="K38" s="18"/>
      <c r="L38" s="19"/>
      <c r="M38" s="80"/>
      <c r="N38" s="79"/>
      <c r="O38" s="70"/>
      <c r="P38" s="70"/>
      <c r="Q38" s="70"/>
      <c r="R38" s="69"/>
      <c r="S38" s="81"/>
    </row>
  </sheetData>
  <sheetProtection/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9"/>
  <sheetViews>
    <sheetView zoomScalePageLayoutView="0" workbookViewId="0" topLeftCell="A4">
      <selection activeCell="C11" sqref="C11"/>
    </sheetView>
  </sheetViews>
  <sheetFormatPr defaultColWidth="9.140625" defaultRowHeight="12.75"/>
  <cols>
    <col min="1" max="1" width="3.00390625" style="0" customWidth="1"/>
    <col min="2" max="2" width="8.28125" style="0" customWidth="1"/>
    <col min="3" max="18" width="7.8515625" style="0" customWidth="1"/>
  </cols>
  <sheetData>
    <row r="1" ht="13.5" thickBot="1"/>
    <row r="2" spans="1:11" ht="13.5" thickBot="1">
      <c r="A2" s="2"/>
      <c r="B2" s="48" t="s">
        <v>1</v>
      </c>
      <c r="C2" s="49"/>
      <c r="E2" s="50" t="s">
        <v>3</v>
      </c>
      <c r="F2" s="51">
        <v>2012</v>
      </c>
      <c r="K2" s="52">
        <v>1</v>
      </c>
    </row>
    <row r="3" spans="1:2" ht="13.5" thickBot="1">
      <c r="A3" s="2"/>
      <c r="B3" s="1"/>
    </row>
    <row r="4" spans="1:18" ht="12.75">
      <c r="A4" s="55"/>
      <c r="B4" s="53" t="s">
        <v>6</v>
      </c>
      <c r="C4" s="38">
        <v>10000</v>
      </c>
      <c r="D4" s="4">
        <v>11000</v>
      </c>
      <c r="E4" s="4">
        <v>12000</v>
      </c>
      <c r="F4" s="4">
        <v>13000</v>
      </c>
      <c r="G4" s="4">
        <v>14000</v>
      </c>
      <c r="H4" s="4">
        <v>15000</v>
      </c>
      <c r="I4" s="4">
        <v>16000</v>
      </c>
      <c r="J4" s="4">
        <v>17000</v>
      </c>
      <c r="K4" s="4">
        <v>18000</v>
      </c>
      <c r="L4" s="4">
        <v>19000</v>
      </c>
      <c r="M4" s="5">
        <v>20000</v>
      </c>
      <c r="N4" s="41">
        <v>21000</v>
      </c>
      <c r="O4" s="39">
        <v>22000</v>
      </c>
      <c r="P4" s="39">
        <v>25000</v>
      </c>
      <c r="Q4" s="39">
        <v>50000</v>
      </c>
      <c r="R4" s="43" t="s">
        <v>0</v>
      </c>
    </row>
    <row r="5" spans="1:18" ht="13.5" thickBot="1">
      <c r="A5" s="22"/>
      <c r="B5" s="54" t="s">
        <v>7</v>
      </c>
      <c r="C5" s="20">
        <v>10999</v>
      </c>
      <c r="D5" s="21">
        <v>11999</v>
      </c>
      <c r="E5" s="6">
        <v>12999</v>
      </c>
      <c r="F5" s="6">
        <v>13999</v>
      </c>
      <c r="G5" s="6">
        <v>14999</v>
      </c>
      <c r="H5" s="6">
        <v>15999</v>
      </c>
      <c r="I5" s="6">
        <v>16999</v>
      </c>
      <c r="J5" s="6">
        <v>17999</v>
      </c>
      <c r="K5" s="6">
        <v>18999</v>
      </c>
      <c r="L5" s="6">
        <v>19999</v>
      </c>
      <c r="M5" s="7">
        <v>20999</v>
      </c>
      <c r="N5" s="42">
        <v>21999</v>
      </c>
      <c r="O5" s="40">
        <v>24999</v>
      </c>
      <c r="P5" s="40">
        <v>49999</v>
      </c>
      <c r="Q5" s="40">
        <v>74999</v>
      </c>
      <c r="R5" s="44">
        <v>75000</v>
      </c>
    </row>
    <row r="6" spans="1:18" ht="12.75">
      <c r="A6" s="22"/>
      <c r="B6" s="23"/>
      <c r="C6" s="67">
        <v>0.43</v>
      </c>
      <c r="D6" s="67">
        <v>0.4421</v>
      </c>
      <c r="E6" s="68">
        <v>0.4554</v>
      </c>
      <c r="F6" s="68">
        <v>0.4679</v>
      </c>
      <c r="G6" s="68">
        <v>0.4805</v>
      </c>
      <c r="H6" s="68">
        <v>0.493</v>
      </c>
      <c r="I6" s="68">
        <v>0.5055</v>
      </c>
      <c r="J6" s="68">
        <v>0.5181</v>
      </c>
      <c r="K6" s="68">
        <v>0.5306</v>
      </c>
      <c r="L6" s="68">
        <v>0.5431</v>
      </c>
      <c r="M6" s="69">
        <v>0.5557</v>
      </c>
      <c r="N6" s="69">
        <v>0.5682</v>
      </c>
      <c r="O6" s="70">
        <v>0.5849</v>
      </c>
      <c r="P6" s="70">
        <v>0.6058</v>
      </c>
      <c r="Q6" s="70">
        <v>0.6267</v>
      </c>
      <c r="R6" s="70">
        <v>0.6476</v>
      </c>
    </row>
    <row r="7" spans="1:18" ht="12.75">
      <c r="A7" s="24">
        <v>1</v>
      </c>
      <c r="B7" s="56">
        <v>362</v>
      </c>
      <c r="C7" s="9">
        <f>B7*43/100</f>
        <v>155.66</v>
      </c>
      <c r="D7" s="9">
        <f>B7*44.21/100</f>
        <v>160.0402</v>
      </c>
      <c r="E7" s="9">
        <f>B7*45.54/100</f>
        <v>164.85479999999998</v>
      </c>
      <c r="F7" s="9">
        <f>B7*46.79/100</f>
        <v>169.3798</v>
      </c>
      <c r="G7" s="9">
        <f>B7*48.05/100</f>
        <v>173.94099999999997</v>
      </c>
      <c r="H7" s="9">
        <f>B7*49.3/100</f>
        <v>178.46599999999998</v>
      </c>
      <c r="I7" s="9">
        <f>B7*50.55/100</f>
        <v>182.99099999999999</v>
      </c>
      <c r="J7" s="9">
        <f>B7*51.81/100</f>
        <v>187.5522</v>
      </c>
      <c r="K7" s="9">
        <f>B7*53.06/100</f>
        <v>192.0772</v>
      </c>
      <c r="L7" s="9">
        <f>B7*54.31/100</f>
        <v>196.6022</v>
      </c>
      <c r="M7" s="9">
        <f>B7*55.57/100</f>
        <v>201.1634</v>
      </c>
      <c r="N7" s="9">
        <f>B7*56.82/100</f>
        <v>205.6884</v>
      </c>
      <c r="O7" s="9">
        <f>B7*58.49/100</f>
        <v>211.7338</v>
      </c>
      <c r="P7" s="9">
        <f>B7*60.58/100</f>
        <v>219.2996</v>
      </c>
      <c r="Q7" s="9">
        <f>B7*62.67/100</f>
        <v>226.86540000000002</v>
      </c>
      <c r="R7" s="9">
        <f>B7*64.76/100</f>
        <v>234.43120000000002</v>
      </c>
    </row>
    <row r="8" spans="1:18" ht="12.75">
      <c r="A8" s="24">
        <v>2</v>
      </c>
      <c r="B8" s="56">
        <v>458</v>
      </c>
      <c r="C8" s="9">
        <f>B8*43/100</f>
        <v>196.94</v>
      </c>
      <c r="D8" s="9">
        <f>B8*44.21/100</f>
        <v>202.4818</v>
      </c>
      <c r="E8" s="9">
        <f>B8*45.54/100</f>
        <v>208.57319999999999</v>
      </c>
      <c r="F8" s="9">
        <f>B8*46.79/100</f>
        <v>214.2982</v>
      </c>
      <c r="G8" s="9">
        <f>B8*48.05/100</f>
        <v>220.069</v>
      </c>
      <c r="H8" s="9">
        <f>B8*49.3/100</f>
        <v>225.79399999999998</v>
      </c>
      <c r="I8" s="9">
        <f>B8*50.55/100</f>
        <v>231.51899999999998</v>
      </c>
      <c r="J8" s="9">
        <f>B8*51.81/100</f>
        <v>237.28979999999999</v>
      </c>
      <c r="K8" s="9">
        <f>B8*53.06/100</f>
        <v>243.0148</v>
      </c>
      <c r="L8" s="9">
        <f>B8*54.31/100</f>
        <v>248.7398</v>
      </c>
      <c r="M8" s="9">
        <f>B8*55.57/100</f>
        <v>254.5106</v>
      </c>
      <c r="N8" s="9">
        <f>B8*56.82/100</f>
        <v>260.23560000000003</v>
      </c>
      <c r="O8" s="9">
        <f>B8*58.49/100</f>
        <v>267.8842</v>
      </c>
      <c r="P8" s="9">
        <f>B8*60.58/100</f>
        <v>277.4564</v>
      </c>
      <c r="Q8" s="9">
        <f>B8*62.67/100</f>
        <v>287.0286</v>
      </c>
      <c r="R8" s="9">
        <f>B8*64.76/100</f>
        <v>296.6008</v>
      </c>
    </row>
    <row r="9" spans="1:18" ht="12.75">
      <c r="A9" s="24">
        <v>3</v>
      </c>
      <c r="B9" s="56">
        <v>515</v>
      </c>
      <c r="C9" s="9">
        <f>B9*43/100</f>
        <v>221.45</v>
      </c>
      <c r="D9" s="9">
        <f>B9*44.21/100</f>
        <v>227.68150000000003</v>
      </c>
      <c r="E9" s="9">
        <f>B9*45.54/100</f>
        <v>234.53099999999998</v>
      </c>
      <c r="F9" s="9">
        <f>B9*46.79/100</f>
        <v>240.96849999999998</v>
      </c>
      <c r="G9" s="9">
        <f>B9*48.05/100</f>
        <v>247.4575</v>
      </c>
      <c r="H9" s="9">
        <f>B9*49.3/100</f>
        <v>253.895</v>
      </c>
      <c r="I9" s="9">
        <f>B9*50.55/100</f>
        <v>260.3325</v>
      </c>
      <c r="J9" s="9">
        <f>B9*51.81/100</f>
        <v>266.8215</v>
      </c>
      <c r="K9" s="9">
        <f>B9*53.06/100</f>
        <v>273.259</v>
      </c>
      <c r="L9" s="9">
        <f>B9*54.31/100</f>
        <v>279.6965</v>
      </c>
      <c r="M9" s="9">
        <f>B9*55.57/100</f>
        <v>286.1855</v>
      </c>
      <c r="N9" s="9">
        <f>B9*56.82/100</f>
        <v>292.623</v>
      </c>
      <c r="O9" s="9">
        <f>B9*58.49/100</f>
        <v>301.2235</v>
      </c>
      <c r="P9" s="9">
        <f>B9*60.58/100</f>
        <v>311.987</v>
      </c>
      <c r="Q9" s="9">
        <f>B9*62.67/100</f>
        <v>322.7505</v>
      </c>
      <c r="R9" s="9">
        <f>B9*64.76/100</f>
        <v>333.514</v>
      </c>
    </row>
    <row r="10" spans="1:18" ht="12.75">
      <c r="A10" s="24"/>
      <c r="B10" s="56"/>
      <c r="C10" s="73">
        <v>0.545</v>
      </c>
      <c r="D10" s="71">
        <v>0.56</v>
      </c>
      <c r="E10" s="72">
        <v>0.5767</v>
      </c>
      <c r="F10" s="72">
        <v>0.5917</v>
      </c>
      <c r="G10" s="72">
        <v>0.6083</v>
      </c>
      <c r="H10" s="72">
        <v>0.6233</v>
      </c>
      <c r="I10" s="72">
        <v>0.64</v>
      </c>
      <c r="J10" s="72">
        <v>0.655</v>
      </c>
      <c r="K10" s="72">
        <v>0.6717</v>
      </c>
      <c r="L10" s="72">
        <v>0.6867</v>
      </c>
      <c r="M10" s="73">
        <v>0.7033</v>
      </c>
      <c r="N10" s="73">
        <v>0.7183</v>
      </c>
      <c r="O10" s="73">
        <v>0.74</v>
      </c>
      <c r="P10" s="73">
        <v>0.7667</v>
      </c>
      <c r="Q10" s="73">
        <v>0.7933</v>
      </c>
      <c r="R10" s="73">
        <v>0.8183</v>
      </c>
    </row>
    <row r="11" spans="1:18" ht="12.75">
      <c r="A11" s="24">
        <v>4</v>
      </c>
      <c r="B11" s="74">
        <v>6</v>
      </c>
      <c r="C11" s="9">
        <f>B11*54.5/100</f>
        <v>3.27</v>
      </c>
      <c r="D11" s="9">
        <f>B11*56/100</f>
        <v>3.36</v>
      </c>
      <c r="E11" s="9">
        <f>B11*57.67/100</f>
        <v>3.4602</v>
      </c>
      <c r="F11" s="9">
        <f>B11*59.17/100</f>
        <v>3.5502</v>
      </c>
      <c r="G11" s="9">
        <f>B11*60.83/100</f>
        <v>3.6498000000000004</v>
      </c>
      <c r="H11" s="9">
        <f>B11*62.33/100</f>
        <v>3.7398000000000002</v>
      </c>
      <c r="I11" s="9">
        <f>B11*64/100</f>
        <v>3.84</v>
      </c>
      <c r="J11" s="9">
        <f>B11*65.5/100</f>
        <v>3.93</v>
      </c>
      <c r="K11" s="9">
        <f>B11*67.17/100</f>
        <v>4.0302</v>
      </c>
      <c r="L11" s="9">
        <f>B11*68.67/100</f>
        <v>4.1202</v>
      </c>
      <c r="M11" s="9">
        <f>B11*70.33/100</f>
        <v>4.2198</v>
      </c>
      <c r="N11" s="9">
        <f>B11*71.83/100</f>
        <v>4.3098</v>
      </c>
      <c r="O11" s="9">
        <f>B11*74/100</f>
        <v>4.44</v>
      </c>
      <c r="P11" s="9">
        <f>B11*76.67/100</f>
        <v>4.6002</v>
      </c>
      <c r="Q11" s="9">
        <f>B11*79.33/100</f>
        <v>4.7598</v>
      </c>
      <c r="R11" s="9">
        <f>B11*81.83/100</f>
        <v>4.909800000000001</v>
      </c>
    </row>
    <row r="12" spans="1:18" ht="12.75">
      <c r="A12" s="24">
        <v>5</v>
      </c>
      <c r="B12" s="56">
        <v>9</v>
      </c>
      <c r="C12" s="9">
        <f>B12*54.5/100</f>
        <v>4.905</v>
      </c>
      <c r="D12" s="9">
        <f>B12*56/100</f>
        <v>5.04</v>
      </c>
      <c r="E12" s="9">
        <f>B12*57.67/100</f>
        <v>5.1903</v>
      </c>
      <c r="F12" s="9">
        <f>B12*59.17/100</f>
        <v>5.3252999999999995</v>
      </c>
      <c r="G12" s="9">
        <f>B12*60.83/100</f>
        <v>5.4747</v>
      </c>
      <c r="H12" s="9">
        <f>B12*62.33/100</f>
        <v>5.6097</v>
      </c>
      <c r="I12" s="9">
        <f>B12*64/100</f>
        <v>5.76</v>
      </c>
      <c r="J12" s="9">
        <f>B12*65.5/100</f>
        <v>5.895</v>
      </c>
      <c r="K12" s="9">
        <f>B12*67.17/100</f>
        <v>6.0453</v>
      </c>
      <c r="L12" s="9">
        <f>B12*68.67/100</f>
        <v>6.1803</v>
      </c>
      <c r="M12" s="9">
        <f>B12*70.33/100</f>
        <v>6.3297</v>
      </c>
      <c r="N12" s="9">
        <f>B12*71.83/100</f>
        <v>6.464700000000001</v>
      </c>
      <c r="O12" s="9">
        <f>B12*74/100</f>
        <v>6.66</v>
      </c>
      <c r="P12" s="9">
        <f>B12*76.67/100</f>
        <v>6.9003</v>
      </c>
      <c r="Q12" s="9">
        <f>B12*79.33/100</f>
        <v>7.1397</v>
      </c>
      <c r="R12" s="9">
        <f>B12*81.83/100</f>
        <v>7.3647</v>
      </c>
    </row>
    <row r="13" spans="1:18" ht="12.75">
      <c r="A13" s="24">
        <v>6</v>
      </c>
      <c r="B13" s="56">
        <v>10.55</v>
      </c>
      <c r="C13" s="9">
        <f>B13*54.5/100</f>
        <v>5.749750000000001</v>
      </c>
      <c r="D13" s="9">
        <f>B13*56/100</f>
        <v>5.908</v>
      </c>
      <c r="E13" s="9">
        <f>B13*57.67/100</f>
        <v>6.0841850000000015</v>
      </c>
      <c r="F13" s="9">
        <f>B13*59.17/100</f>
        <v>6.242435</v>
      </c>
      <c r="G13" s="9">
        <f>B13*60.83/100</f>
        <v>6.417565000000001</v>
      </c>
      <c r="H13" s="9">
        <f>B13*62.33/100</f>
        <v>6.575815</v>
      </c>
      <c r="I13" s="9">
        <f>B13*64/100</f>
        <v>6.752000000000001</v>
      </c>
      <c r="J13" s="9">
        <f>B13*65.5/100</f>
        <v>6.910250000000001</v>
      </c>
      <c r="K13" s="9">
        <f>B13*67.17/100</f>
        <v>7.086435</v>
      </c>
      <c r="L13" s="9">
        <f>B13*68.67/100</f>
        <v>7.2446850000000005</v>
      </c>
      <c r="M13" s="9">
        <f>B13*70.33/100</f>
        <v>7.419815</v>
      </c>
      <c r="N13" s="9">
        <f>B13*71.83/100</f>
        <v>7.5780650000000005</v>
      </c>
      <c r="O13" s="9">
        <f>B13*74/100</f>
        <v>7.807</v>
      </c>
      <c r="P13" s="9">
        <f>B13*76.67/100</f>
        <v>8.088685</v>
      </c>
      <c r="Q13" s="9">
        <f>B13*79.33/100</f>
        <v>8.369315</v>
      </c>
      <c r="R13" s="9">
        <f>B13*81.83/100</f>
        <v>8.633065</v>
      </c>
    </row>
    <row r="14" spans="1:18" ht="12.75">
      <c r="A14" s="26"/>
      <c r="B14" s="27"/>
      <c r="C14" s="28"/>
      <c r="D14" s="28"/>
      <c r="E14" s="10"/>
      <c r="F14" s="10"/>
      <c r="G14" s="10"/>
      <c r="H14" s="10"/>
      <c r="I14" s="10"/>
      <c r="J14" s="10"/>
      <c r="K14" s="10"/>
      <c r="L14" s="10"/>
      <c r="M14" s="11"/>
      <c r="N14" s="11"/>
      <c r="O14" s="11"/>
      <c r="P14" s="11"/>
      <c r="Q14" s="11"/>
      <c r="R14" s="11"/>
    </row>
    <row r="15" spans="1:18" ht="12.75">
      <c r="A15" s="29"/>
      <c r="B15" s="30"/>
      <c r="C15" s="30"/>
      <c r="D15" s="31"/>
      <c r="E15" s="75">
        <v>0.6781</v>
      </c>
      <c r="F15" s="12"/>
      <c r="G15" s="66"/>
      <c r="H15" s="13"/>
      <c r="I15" s="57"/>
      <c r="J15" s="75">
        <v>0.7665</v>
      </c>
      <c r="K15" s="66"/>
      <c r="L15" s="12"/>
      <c r="M15" s="58"/>
      <c r="N15" s="59"/>
      <c r="O15" s="14"/>
      <c r="P15" s="76"/>
      <c r="Q15" s="77">
        <v>0.8255</v>
      </c>
      <c r="R15" s="45"/>
    </row>
    <row r="16" spans="1:18" ht="12.75">
      <c r="A16" s="24">
        <v>7</v>
      </c>
      <c r="B16" s="64">
        <v>100</v>
      </c>
      <c r="C16" s="9">
        <v>68</v>
      </c>
      <c r="D16" s="9">
        <v>68</v>
      </c>
      <c r="E16" s="9">
        <v>68</v>
      </c>
      <c r="F16" s="9">
        <v>68</v>
      </c>
      <c r="G16" s="9">
        <v>68</v>
      </c>
      <c r="H16" s="9">
        <v>68</v>
      </c>
      <c r="I16" s="9">
        <v>68</v>
      </c>
      <c r="J16" s="9">
        <v>68</v>
      </c>
      <c r="K16" s="9">
        <v>68</v>
      </c>
      <c r="L16" s="9">
        <v>68</v>
      </c>
      <c r="M16" s="9">
        <v>68</v>
      </c>
      <c r="N16" s="9">
        <v>68</v>
      </c>
      <c r="O16" s="9">
        <v>68</v>
      </c>
      <c r="P16" s="9">
        <v>68</v>
      </c>
      <c r="Q16" s="9">
        <v>68</v>
      </c>
      <c r="R16" s="9">
        <v>68</v>
      </c>
    </row>
    <row r="17" spans="1:18" ht="12.75">
      <c r="A17" s="24">
        <v>8</v>
      </c>
      <c r="B17" s="64">
        <v>270</v>
      </c>
      <c r="C17" s="9">
        <f>B17*67.81/100</f>
        <v>183.08700000000002</v>
      </c>
      <c r="D17" s="9">
        <f>B17*67.81/100</f>
        <v>183.08700000000002</v>
      </c>
      <c r="E17" s="9">
        <f>B17*67.81/100</f>
        <v>183.08700000000002</v>
      </c>
      <c r="F17" s="9">
        <f>B17*67.81/100</f>
        <v>183.08700000000002</v>
      </c>
      <c r="G17" s="9">
        <f>B17*67.81/100</f>
        <v>183.08700000000002</v>
      </c>
      <c r="H17" s="9">
        <f>B17*76.65/100</f>
        <v>206.955</v>
      </c>
      <c r="I17" s="9">
        <f>B17*76.65/100</f>
        <v>206.955</v>
      </c>
      <c r="J17" s="9">
        <f>B17*76.65/100</f>
        <v>206.955</v>
      </c>
      <c r="K17" s="9">
        <f>B17*76.65/100</f>
        <v>206.955</v>
      </c>
      <c r="L17" s="9">
        <f>B17*76.65/100</f>
        <v>206.955</v>
      </c>
      <c r="M17" s="9">
        <f>B17*76.65/100</f>
        <v>206.955</v>
      </c>
      <c r="N17" s="9">
        <f>B17*76.65/100</f>
        <v>206.955</v>
      </c>
      <c r="O17" s="9">
        <f>B17*82.55/100</f>
        <v>222.885</v>
      </c>
      <c r="P17" s="9">
        <f>B17*82.55/100</f>
        <v>222.885</v>
      </c>
      <c r="Q17" s="9">
        <f>B17*82.55/100</f>
        <v>222.885</v>
      </c>
      <c r="R17" s="9">
        <f>B17*82.55/100</f>
        <v>222.885</v>
      </c>
    </row>
    <row r="18" spans="1:18" ht="12.75">
      <c r="A18" s="24">
        <v>9</v>
      </c>
      <c r="B18" s="64">
        <v>293</v>
      </c>
      <c r="C18" s="9">
        <f>B18*67.81/100</f>
        <v>198.68330000000003</v>
      </c>
      <c r="D18" s="9">
        <f>B18*67.81/100</f>
        <v>198.68330000000003</v>
      </c>
      <c r="E18" s="9">
        <f>B18*67.81/100</f>
        <v>198.68330000000003</v>
      </c>
      <c r="F18" s="9">
        <f>B18*67.81/100</f>
        <v>198.68330000000003</v>
      </c>
      <c r="G18" s="9">
        <f>B18*67.81/100</f>
        <v>198.68330000000003</v>
      </c>
      <c r="H18" s="9">
        <f>B18*76.65/100</f>
        <v>224.58450000000002</v>
      </c>
      <c r="I18" s="9">
        <f>B18*76.65/100</f>
        <v>224.58450000000002</v>
      </c>
      <c r="J18" s="9">
        <f>B18*76.65/100</f>
        <v>224.58450000000002</v>
      </c>
      <c r="K18" s="9">
        <f>B18*76.65/100</f>
        <v>224.58450000000002</v>
      </c>
      <c r="L18" s="9">
        <f>B18*76.65/100</f>
        <v>224.58450000000002</v>
      </c>
      <c r="M18" s="9">
        <f>B18*76.65/100</f>
        <v>224.58450000000002</v>
      </c>
      <c r="N18" s="9">
        <f>B18*76.65/100</f>
        <v>224.58450000000002</v>
      </c>
      <c r="O18" s="9">
        <f>B18*82.55/100</f>
        <v>241.87149999999997</v>
      </c>
      <c r="P18" s="9">
        <f>B18*82.55/100</f>
        <v>241.87149999999997</v>
      </c>
      <c r="Q18" s="9">
        <f>B18*82.55/100</f>
        <v>241.87149999999997</v>
      </c>
      <c r="R18" s="9">
        <f>B18*82.55/100</f>
        <v>241.87149999999997</v>
      </c>
    </row>
    <row r="19" spans="1:18" ht="12.75">
      <c r="A19" s="24">
        <v>10</v>
      </c>
      <c r="B19" s="64">
        <v>327</v>
      </c>
      <c r="C19" s="9">
        <f>B19*67.81/100</f>
        <v>221.7387</v>
      </c>
      <c r="D19" s="9">
        <f>B19*67.81/100</f>
        <v>221.7387</v>
      </c>
      <c r="E19" s="9">
        <f>B19*67.81/100</f>
        <v>221.7387</v>
      </c>
      <c r="F19" s="9">
        <f>B19*67.81/100</f>
        <v>221.7387</v>
      </c>
      <c r="G19" s="9">
        <f>B19*67.81/100</f>
        <v>221.7387</v>
      </c>
      <c r="H19" s="9">
        <f>B19*76.65/100</f>
        <v>250.64550000000003</v>
      </c>
      <c r="I19" s="9">
        <f>B19*76.65/100</f>
        <v>250.64550000000003</v>
      </c>
      <c r="J19" s="9">
        <f>B19*76.65/100</f>
        <v>250.64550000000003</v>
      </c>
      <c r="K19" s="9">
        <f>B19*76.65/100</f>
        <v>250.64550000000003</v>
      </c>
      <c r="L19" s="9">
        <f>B19*76.65/100</f>
        <v>250.64550000000003</v>
      </c>
      <c r="M19" s="9">
        <f>B19*76.65/100</f>
        <v>250.64550000000003</v>
      </c>
      <c r="N19" s="9">
        <f>B19*76.65/100</f>
        <v>250.64550000000003</v>
      </c>
      <c r="O19" s="9">
        <f>B19*82.55/100</f>
        <v>269.9385</v>
      </c>
      <c r="P19" s="9">
        <f>B19*82.55/100</f>
        <v>269.9385</v>
      </c>
      <c r="Q19" s="9">
        <f>B19*82.55/100</f>
        <v>269.9385</v>
      </c>
      <c r="R19" s="9">
        <f>B19*82.55/100</f>
        <v>269.9385</v>
      </c>
    </row>
    <row r="20" spans="1:18" ht="12.75">
      <c r="A20" s="24">
        <v>11</v>
      </c>
      <c r="B20" s="64">
        <v>4.65</v>
      </c>
      <c r="C20" s="9">
        <f>B20*67.81/100</f>
        <v>3.153165</v>
      </c>
      <c r="D20" s="9">
        <f>B20*67.81/100</f>
        <v>3.153165</v>
      </c>
      <c r="E20" s="9">
        <f>B20*67.81/100</f>
        <v>3.153165</v>
      </c>
      <c r="F20" s="9">
        <f>B20*67.81/100</f>
        <v>3.153165</v>
      </c>
      <c r="G20" s="9">
        <f>B20*67.81/100</f>
        <v>3.153165</v>
      </c>
      <c r="H20" s="9">
        <f>B20*76.65/100</f>
        <v>3.564225000000001</v>
      </c>
      <c r="I20" s="9">
        <f>B20*76.65/100</f>
        <v>3.564225000000001</v>
      </c>
      <c r="J20" s="9">
        <f>B20*76.65/100</f>
        <v>3.564225000000001</v>
      </c>
      <c r="K20" s="9">
        <f>B20*76.65/100</f>
        <v>3.564225000000001</v>
      </c>
      <c r="L20" s="9">
        <f>B20*76.65/100</f>
        <v>3.564225000000001</v>
      </c>
      <c r="M20" s="9">
        <f>B20*76.65/100</f>
        <v>3.564225000000001</v>
      </c>
      <c r="N20" s="9">
        <f>B20*76.65/100</f>
        <v>3.564225000000001</v>
      </c>
      <c r="O20" s="9">
        <f>B20*82.55/100</f>
        <v>3.838575</v>
      </c>
      <c r="P20" s="9">
        <f>B20*82.55/100</f>
        <v>3.838575</v>
      </c>
      <c r="Q20" s="9">
        <f>B20*82.55/100</f>
        <v>3.838575</v>
      </c>
      <c r="R20" s="9">
        <f>B20*82.55/100</f>
        <v>3.838575</v>
      </c>
    </row>
    <row r="21" spans="1:18" ht="12.75">
      <c r="A21" s="26"/>
      <c r="B21" s="36"/>
      <c r="C21" s="33"/>
      <c r="D21" s="33"/>
      <c r="E21" s="47"/>
      <c r="F21" s="47"/>
      <c r="G21" s="47"/>
      <c r="H21" s="47"/>
      <c r="I21" s="47"/>
      <c r="J21" s="47"/>
      <c r="K21" s="47"/>
      <c r="L21" s="47"/>
      <c r="M21" s="15"/>
      <c r="N21" s="15"/>
      <c r="O21" s="15"/>
      <c r="P21" s="15"/>
      <c r="Q21" s="15"/>
      <c r="R21" s="15"/>
    </row>
    <row r="22" spans="1:18" ht="12.75">
      <c r="A22" s="29"/>
      <c r="B22" s="32"/>
      <c r="C22" s="67">
        <v>0.4291</v>
      </c>
      <c r="D22" s="67">
        <v>0.4417</v>
      </c>
      <c r="E22" s="67">
        <v>0.4541</v>
      </c>
      <c r="F22" s="67">
        <v>0.4667</v>
      </c>
      <c r="G22" s="67">
        <v>0.4791</v>
      </c>
      <c r="H22" s="67">
        <v>0.4917</v>
      </c>
      <c r="I22" s="67">
        <v>0.5041</v>
      </c>
      <c r="J22" s="67">
        <v>0.5167</v>
      </c>
      <c r="K22" s="67">
        <v>0.5291</v>
      </c>
      <c r="L22" s="67">
        <v>0.5417</v>
      </c>
      <c r="M22" s="67">
        <v>0.5541</v>
      </c>
      <c r="N22" s="67">
        <v>0.5667</v>
      </c>
      <c r="O22" s="67">
        <v>0.5833</v>
      </c>
      <c r="P22" s="67">
        <v>0.6041</v>
      </c>
      <c r="Q22" s="67">
        <v>0.625</v>
      </c>
      <c r="R22" s="67">
        <v>0.6458</v>
      </c>
    </row>
    <row r="23" spans="1:18" ht="12.75">
      <c r="A23" s="24">
        <v>12</v>
      </c>
      <c r="B23" s="27">
        <v>398</v>
      </c>
      <c r="C23" s="9">
        <f>B23*42.91/100</f>
        <v>170.7818</v>
      </c>
      <c r="D23" s="9">
        <f>B23*44.17/100</f>
        <v>175.7966</v>
      </c>
      <c r="E23" s="9">
        <f>B23*45.41/100</f>
        <v>180.7318</v>
      </c>
      <c r="F23" s="9">
        <f>B23*46.67/100</f>
        <v>185.7466</v>
      </c>
      <c r="G23" s="9">
        <f>B23*47.91/100</f>
        <v>190.6818</v>
      </c>
      <c r="H23" s="9">
        <f>B23*49.17/100</f>
        <v>195.6966</v>
      </c>
      <c r="I23" s="9">
        <f>B23*50.41/100</f>
        <v>200.6318</v>
      </c>
      <c r="J23" s="9">
        <f>B23*51.67/100</f>
        <v>205.6466</v>
      </c>
      <c r="K23" s="9">
        <f>B23*52.91/100</f>
        <v>210.58180000000002</v>
      </c>
      <c r="L23" s="9">
        <f>B23*54.17/100</f>
        <v>215.5966</v>
      </c>
      <c r="M23" s="9">
        <f>B23*55.41/100</f>
        <v>220.5318</v>
      </c>
      <c r="N23" s="9">
        <f>B23*56.67/100</f>
        <v>225.5466</v>
      </c>
      <c r="O23" s="9">
        <f>B23*58.33/100</f>
        <v>232.1534</v>
      </c>
      <c r="P23" s="9">
        <f>B23*60.41/100</f>
        <v>240.4318</v>
      </c>
      <c r="Q23" s="9">
        <f>B23*62.5/100</f>
        <v>248.75</v>
      </c>
      <c r="R23" s="9">
        <f>B23*64.58/100</f>
        <v>257.0284</v>
      </c>
    </row>
    <row r="24" spans="1:18" ht="12.75">
      <c r="A24" s="24">
        <v>13</v>
      </c>
      <c r="B24" s="27">
        <v>320</v>
      </c>
      <c r="C24" s="9">
        <f>B24*42.91/100</f>
        <v>137.31199999999998</v>
      </c>
      <c r="D24" s="9">
        <f>B24*44.17/100</f>
        <v>141.34400000000002</v>
      </c>
      <c r="E24" s="9">
        <f>B24*45.41/100</f>
        <v>145.31199999999998</v>
      </c>
      <c r="F24" s="9">
        <f>B24*46.67/100</f>
        <v>149.34400000000002</v>
      </c>
      <c r="G24" s="9">
        <f>B24*47.91/100</f>
        <v>153.31199999999998</v>
      </c>
      <c r="H24" s="9">
        <f>B24*49.17/100</f>
        <v>157.34400000000002</v>
      </c>
      <c r="I24" s="9">
        <f>B24*50.41/100</f>
        <v>161.31199999999998</v>
      </c>
      <c r="J24" s="9">
        <f>B24*51.67/100</f>
        <v>165.34400000000002</v>
      </c>
      <c r="K24" s="9">
        <f>B24*52.91/100</f>
        <v>169.31199999999998</v>
      </c>
      <c r="L24" s="9">
        <f>B24*54.17/100</f>
        <v>173.34400000000002</v>
      </c>
      <c r="M24" s="9">
        <f>B24*55.41/100</f>
        <v>177.31199999999998</v>
      </c>
      <c r="N24" s="9">
        <f>B24*56.67/100</f>
        <v>181.34400000000002</v>
      </c>
      <c r="O24" s="9">
        <f>B24*58.33/100</f>
        <v>186.65599999999998</v>
      </c>
      <c r="P24" s="9">
        <f>B24*60.41/100</f>
        <v>193.31199999999998</v>
      </c>
      <c r="Q24" s="9">
        <f>B24*62.5/100</f>
        <v>200</v>
      </c>
      <c r="R24" s="9">
        <f>B24*64.58/100</f>
        <v>206.65599999999998</v>
      </c>
    </row>
    <row r="25" spans="1:18" ht="12.75">
      <c r="A25" s="29"/>
      <c r="B25" s="37"/>
      <c r="C25" s="25"/>
      <c r="D25" s="25"/>
      <c r="E25" s="8"/>
      <c r="F25" s="8"/>
      <c r="G25" s="8"/>
      <c r="H25" s="8"/>
      <c r="I25" s="8"/>
      <c r="J25" s="8"/>
      <c r="K25" s="8"/>
      <c r="L25" s="8"/>
      <c r="M25" s="9"/>
      <c r="N25" s="9"/>
      <c r="O25" s="9"/>
      <c r="P25" s="9"/>
      <c r="Q25" s="9"/>
      <c r="R25" s="9"/>
    </row>
    <row r="26" spans="1:18" ht="12.75">
      <c r="A26" s="34">
        <v>14</v>
      </c>
      <c r="B26" s="27">
        <v>392</v>
      </c>
      <c r="C26" s="9">
        <f>B26*42.91/100</f>
        <v>168.20719999999997</v>
      </c>
      <c r="D26" s="9">
        <f>B26*44.17/100</f>
        <v>173.1464</v>
      </c>
      <c r="E26" s="9">
        <f>B26*45.41/100</f>
        <v>178.00719999999998</v>
      </c>
      <c r="F26" s="9">
        <f>B26*46.67/100</f>
        <v>182.94639999999998</v>
      </c>
      <c r="G26" s="9">
        <f>B26*47.91/100</f>
        <v>187.80719999999997</v>
      </c>
      <c r="H26" s="9">
        <f>B26*49.17/100</f>
        <v>192.7464</v>
      </c>
      <c r="I26" s="9">
        <f>B26*50.41/100</f>
        <v>197.60719999999998</v>
      </c>
      <c r="J26" s="9">
        <f>B26*51.67/100</f>
        <v>202.5464</v>
      </c>
      <c r="K26" s="9">
        <f>B26*52.91/100</f>
        <v>207.4072</v>
      </c>
      <c r="L26" s="9">
        <f>B26*54.17/100</f>
        <v>212.3464</v>
      </c>
      <c r="M26" s="9">
        <f>B26*55.41/100</f>
        <v>217.20719999999997</v>
      </c>
      <c r="N26" s="9">
        <f>B26*56.67/100</f>
        <v>222.1464</v>
      </c>
      <c r="O26" s="9">
        <f>B26*58.33/100</f>
        <v>228.6536</v>
      </c>
      <c r="P26" s="9">
        <f>B26*60.41/100</f>
        <v>236.80719999999997</v>
      </c>
      <c r="Q26" s="9">
        <f>B26*62.5/100</f>
        <v>245</v>
      </c>
      <c r="R26" s="9">
        <f>B26*64.58/100</f>
        <v>253.1536</v>
      </c>
    </row>
    <row r="27" spans="1:18" ht="12.75">
      <c r="A27" s="34">
        <v>15</v>
      </c>
      <c r="B27" s="27">
        <v>322</v>
      </c>
      <c r="C27" s="9">
        <f>B27*42.91/100</f>
        <v>138.1702</v>
      </c>
      <c r="D27" s="9">
        <f>B27*44.17/100</f>
        <v>142.2274</v>
      </c>
      <c r="E27" s="9">
        <f>B27*45.41/100</f>
        <v>146.22019999999998</v>
      </c>
      <c r="F27" s="9">
        <f>B27*46.67/100</f>
        <v>150.2774</v>
      </c>
      <c r="G27" s="9">
        <f>B27*47.91/100</f>
        <v>154.2702</v>
      </c>
      <c r="H27" s="9">
        <f>B27*49.17/100</f>
        <v>158.3274</v>
      </c>
      <c r="I27" s="9">
        <f>B27*50.41/100</f>
        <v>162.3202</v>
      </c>
      <c r="J27" s="9">
        <f>B27*51.67/100</f>
        <v>166.37740000000002</v>
      </c>
      <c r="K27" s="9">
        <f>B27*52.91/100</f>
        <v>170.3702</v>
      </c>
      <c r="L27" s="9">
        <f>B27*54.17/100</f>
        <v>174.4274</v>
      </c>
      <c r="M27" s="9">
        <f>B27*55.41/100</f>
        <v>178.4202</v>
      </c>
      <c r="N27" s="9">
        <f>B27*56.67/100</f>
        <v>182.47740000000002</v>
      </c>
      <c r="O27" s="9">
        <f>B27*58.33/100</f>
        <v>187.8226</v>
      </c>
      <c r="P27" s="9">
        <f>B27*60.41/100</f>
        <v>194.52020000000002</v>
      </c>
      <c r="Q27" s="9">
        <f>B27*62.5/100</f>
        <v>201.25</v>
      </c>
      <c r="R27" s="9">
        <f>B27*64.58/100</f>
        <v>207.9476</v>
      </c>
    </row>
    <row r="28" spans="1:18" ht="12.75">
      <c r="A28" s="34">
        <v>16</v>
      </c>
      <c r="B28" s="27">
        <v>20</v>
      </c>
      <c r="C28" s="25">
        <v>12</v>
      </c>
      <c r="D28" s="25">
        <v>12</v>
      </c>
      <c r="E28" s="25">
        <v>12</v>
      </c>
      <c r="F28" s="25">
        <v>12</v>
      </c>
      <c r="G28" s="25">
        <v>12</v>
      </c>
      <c r="H28" s="25">
        <v>12</v>
      </c>
      <c r="I28" s="25">
        <v>12</v>
      </c>
      <c r="J28" s="25">
        <v>12</v>
      </c>
      <c r="K28" s="25">
        <v>12</v>
      </c>
      <c r="L28" s="25">
        <v>12</v>
      </c>
      <c r="M28" s="25">
        <v>12</v>
      </c>
      <c r="N28" s="25">
        <v>12</v>
      </c>
      <c r="O28" s="25">
        <v>12</v>
      </c>
      <c r="P28" s="25">
        <v>12</v>
      </c>
      <c r="Q28" s="25">
        <v>12</v>
      </c>
      <c r="R28" s="25">
        <v>12</v>
      </c>
    </row>
    <row r="29" spans="1:18" ht="12.75">
      <c r="A29" s="29"/>
      <c r="B29" s="65"/>
      <c r="C29" s="25"/>
      <c r="D29" s="25"/>
      <c r="E29" s="8"/>
      <c r="F29" s="8"/>
      <c r="G29" s="8"/>
      <c r="H29" s="8"/>
      <c r="I29" s="8"/>
      <c r="J29" s="8"/>
      <c r="K29" s="8"/>
      <c r="L29" s="8"/>
      <c r="M29" s="9"/>
      <c r="N29" s="9"/>
      <c r="O29" s="9"/>
      <c r="P29" s="9"/>
      <c r="Q29" s="9"/>
      <c r="R29" s="9"/>
    </row>
    <row r="30" spans="1:18" ht="12.75">
      <c r="A30" s="34">
        <v>17</v>
      </c>
      <c r="B30" s="27">
        <v>70</v>
      </c>
      <c r="C30" s="25">
        <v>45</v>
      </c>
      <c r="D30" s="25">
        <v>45</v>
      </c>
      <c r="E30" s="25">
        <v>45</v>
      </c>
      <c r="F30" s="25">
        <v>45</v>
      </c>
      <c r="G30" s="25">
        <v>45</v>
      </c>
      <c r="H30" s="25">
        <v>45</v>
      </c>
      <c r="I30" s="25">
        <v>45</v>
      </c>
      <c r="J30" s="25">
        <v>45</v>
      </c>
      <c r="K30" s="25">
        <v>45</v>
      </c>
      <c r="L30" s="25">
        <v>45</v>
      </c>
      <c r="M30" s="25">
        <v>45</v>
      </c>
      <c r="N30" s="25">
        <v>45</v>
      </c>
      <c r="O30" s="25">
        <v>45</v>
      </c>
      <c r="P30" s="25">
        <v>45</v>
      </c>
      <c r="Q30" s="25">
        <v>45</v>
      </c>
      <c r="R30" s="25">
        <v>45</v>
      </c>
    </row>
    <row r="31" spans="1:18" ht="12.75">
      <c r="A31" s="34">
        <v>18</v>
      </c>
      <c r="B31" s="27">
        <v>120</v>
      </c>
      <c r="C31" s="25">
        <v>90</v>
      </c>
      <c r="D31" s="25">
        <v>90</v>
      </c>
      <c r="E31" s="25">
        <v>90</v>
      </c>
      <c r="F31" s="25">
        <v>90</v>
      </c>
      <c r="G31" s="25">
        <v>90</v>
      </c>
      <c r="H31" s="25">
        <v>90</v>
      </c>
      <c r="I31" s="25">
        <v>90</v>
      </c>
      <c r="J31" s="25">
        <v>90</v>
      </c>
      <c r="K31" s="25">
        <v>90</v>
      </c>
      <c r="L31" s="25">
        <v>90</v>
      </c>
      <c r="M31" s="25">
        <v>90</v>
      </c>
      <c r="N31" s="25">
        <v>90</v>
      </c>
      <c r="O31" s="25">
        <v>90</v>
      </c>
      <c r="P31" s="25">
        <v>90</v>
      </c>
      <c r="Q31" s="25">
        <v>90</v>
      </c>
      <c r="R31" s="25">
        <v>90</v>
      </c>
    </row>
    <row r="32" spans="1:18" ht="12.75">
      <c r="A32" s="35"/>
      <c r="B32" s="36"/>
      <c r="C32" s="33"/>
      <c r="D32" s="37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5"/>
      <c r="P32" s="15"/>
      <c r="Q32" s="15"/>
      <c r="R32" s="15"/>
    </row>
    <row r="33" spans="1:18" ht="12.75">
      <c r="A33" s="60">
        <v>19</v>
      </c>
      <c r="B33" s="27">
        <v>25</v>
      </c>
      <c r="C33" s="9">
        <v>15</v>
      </c>
      <c r="D33" s="9">
        <v>15</v>
      </c>
      <c r="E33" s="9">
        <v>15</v>
      </c>
      <c r="F33" s="9">
        <v>15</v>
      </c>
      <c r="G33" s="9">
        <v>15</v>
      </c>
      <c r="H33" s="9">
        <v>15</v>
      </c>
      <c r="I33" s="9">
        <v>15</v>
      </c>
      <c r="J33" s="9">
        <v>15</v>
      </c>
      <c r="K33" s="9">
        <v>15</v>
      </c>
      <c r="L33" s="9">
        <v>15</v>
      </c>
      <c r="M33" s="9">
        <v>15</v>
      </c>
      <c r="N33" s="9">
        <v>15</v>
      </c>
      <c r="O33" s="9">
        <v>15</v>
      </c>
      <c r="P33" s="9">
        <v>15</v>
      </c>
      <c r="Q33" s="9">
        <v>15</v>
      </c>
      <c r="R33" s="9">
        <v>15</v>
      </c>
    </row>
    <row r="34" spans="1:18" ht="12.75">
      <c r="A34" s="60"/>
      <c r="B34" s="27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46"/>
      <c r="P34" s="25"/>
      <c r="Q34" s="15"/>
      <c r="R34" s="25"/>
    </row>
    <row r="35" spans="1:18" ht="12.75">
      <c r="A35" s="60">
        <v>20</v>
      </c>
      <c r="B35" s="27">
        <v>5.8</v>
      </c>
      <c r="C35" s="9">
        <f>B35*56.72/100</f>
        <v>3.28976</v>
      </c>
      <c r="D35" s="9">
        <f>B35*56.72/100</f>
        <v>3.28976</v>
      </c>
      <c r="E35" s="9">
        <f>B35*56.72/100</f>
        <v>3.28976</v>
      </c>
      <c r="F35" s="9">
        <f>B35*56.72/100</f>
        <v>3.28976</v>
      </c>
      <c r="G35" s="9">
        <f>B35*56.72/100</f>
        <v>3.28976</v>
      </c>
      <c r="H35" s="9">
        <f>B35*56.72/100</f>
        <v>3.28976</v>
      </c>
      <c r="I35" s="9">
        <f>B35*56.72/100</f>
        <v>3.28976</v>
      </c>
      <c r="J35" s="9">
        <f>B35*56.72/100</f>
        <v>3.28976</v>
      </c>
      <c r="K35" s="9">
        <f>B35*56.72/100</f>
        <v>3.28976</v>
      </c>
      <c r="L35" s="9">
        <f>B35*56.72/100</f>
        <v>3.28976</v>
      </c>
      <c r="M35" s="9">
        <f>B35*74.31/100</f>
        <v>4.3099799999999995</v>
      </c>
      <c r="N35" s="9">
        <f>B35*74.31/100</f>
        <v>4.3099799999999995</v>
      </c>
      <c r="O35" s="9">
        <f>B35*77.07/100</f>
        <v>4.47006</v>
      </c>
      <c r="P35" s="9">
        <f>B35*79.83/100</f>
        <v>4.63014</v>
      </c>
      <c r="Q35" s="9">
        <f>B35*82.59/100</f>
        <v>4.79022</v>
      </c>
      <c r="R35" s="9">
        <f>B35*85.17/100</f>
        <v>4.9398599999999995</v>
      </c>
    </row>
    <row r="36" spans="1:18" ht="12.75">
      <c r="A36" s="60">
        <v>21</v>
      </c>
      <c r="B36" s="27">
        <v>6.12</v>
      </c>
      <c r="C36" s="9">
        <f>B36*56.72/100</f>
        <v>3.4712639999999997</v>
      </c>
      <c r="D36" s="9">
        <f>B36*56.72/100</f>
        <v>3.4712639999999997</v>
      </c>
      <c r="E36" s="9">
        <f>B36*56.72/100</f>
        <v>3.4712639999999997</v>
      </c>
      <c r="F36" s="9">
        <f>B36*56.72/100</f>
        <v>3.4712639999999997</v>
      </c>
      <c r="G36" s="9">
        <f>B36*56.72/100</f>
        <v>3.4712639999999997</v>
      </c>
      <c r="H36" s="9">
        <f>B36*56.72/100</f>
        <v>3.4712639999999997</v>
      </c>
      <c r="I36" s="9">
        <f>B36*56.72/100</f>
        <v>3.4712639999999997</v>
      </c>
      <c r="J36" s="9">
        <f>B36*56.72/100</f>
        <v>3.4712639999999997</v>
      </c>
      <c r="K36" s="9">
        <f>B36*56.72/100</f>
        <v>3.4712639999999997</v>
      </c>
      <c r="L36" s="9">
        <f>B36*56.72/100</f>
        <v>3.4712639999999997</v>
      </c>
      <c r="M36" s="9">
        <f>B36*74.31/100</f>
        <v>4.547772</v>
      </c>
      <c r="N36" s="9">
        <f>B36*74.31/100</f>
        <v>4.547772</v>
      </c>
      <c r="O36" s="9">
        <f>B36*77.07/100</f>
        <v>4.716684</v>
      </c>
      <c r="P36" s="9">
        <f>B36*79.83/100</f>
        <v>4.885596</v>
      </c>
      <c r="Q36" s="9">
        <f>B36*82.59/100</f>
        <v>5.054508</v>
      </c>
      <c r="R36" s="9">
        <f>B36*85.17/100</f>
        <v>5.212404</v>
      </c>
    </row>
    <row r="37" spans="1:18" ht="12.75">
      <c r="A37" s="61"/>
      <c r="B37" s="27" t="s">
        <v>4</v>
      </c>
      <c r="C37" s="62" t="s">
        <v>2</v>
      </c>
      <c r="D37" s="63"/>
      <c r="E37" s="17"/>
      <c r="F37" s="17"/>
      <c r="G37" s="79">
        <v>0.5672</v>
      </c>
      <c r="H37" s="18"/>
      <c r="I37" s="18"/>
      <c r="J37" s="18"/>
      <c r="K37" s="18"/>
      <c r="L37" s="19"/>
      <c r="M37" s="80">
        <v>0.7431</v>
      </c>
      <c r="N37" s="79"/>
      <c r="O37" s="70">
        <v>0.7707</v>
      </c>
      <c r="P37" s="70">
        <v>0.7983</v>
      </c>
      <c r="Q37" s="70">
        <v>0.8259</v>
      </c>
      <c r="R37" s="69">
        <v>0.8517</v>
      </c>
    </row>
    <row r="38" spans="1:2" ht="12.75">
      <c r="A38" s="2"/>
      <c r="B38" s="1"/>
    </row>
    <row r="39" spans="1:2" ht="12.75">
      <c r="A39" s="2"/>
      <c r="B39" s="1"/>
    </row>
  </sheetData>
  <sheetProtection/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Lastra a Signa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c.baccetti</dc:creator>
  <cp:keywords/>
  <dc:description/>
  <cp:lastModifiedBy>alessandra</cp:lastModifiedBy>
  <cp:lastPrinted>2012-03-28T23:33:08Z</cp:lastPrinted>
  <dcterms:created xsi:type="dcterms:W3CDTF">2003-03-04T15:24:13Z</dcterms:created>
  <dcterms:modified xsi:type="dcterms:W3CDTF">2012-03-28T23:35:27Z</dcterms:modified>
  <cp:category/>
  <cp:version/>
  <cp:contentType/>
  <cp:contentStatus/>
</cp:coreProperties>
</file>