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<sst xmlns="http://schemas.openxmlformats.org/spreadsheetml/2006/main" count="18" uniqueCount="14">
  <si>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codice</t>
  </si>
  <si>
    <t>inferiore</t>
  </si>
  <si>
    <t>ALLEGATO B</t>
  </si>
  <si>
    <t>a € 3.999</t>
  </si>
  <si>
    <t>Il servizio sociale competente può richiedere agevolazioni ulteriori in base a comprovati casi di disagio sociale</t>
  </si>
  <si>
    <t>L'esenzione dal pagamento della compartecipazione ai servizi a domanda individuale non è prevista.</t>
  </si>
  <si>
    <t>anno 2012</t>
  </si>
  <si>
    <t>mensa scolastica</t>
  </si>
  <si>
    <t>Quota base</t>
  </si>
  <si>
    <t xml:space="preserve"> scolastica</t>
  </si>
  <si>
    <t>mensa</t>
  </si>
  <si>
    <t>COSTO</t>
  </si>
  <si>
    <t>BASE</t>
  </si>
  <si>
    <t>TARIFFE 2012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</si>
</sst>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44" fontId="1" fillId="0" borderId="0" xfId="0" applyNumberFormat="1" applyFont="1" applyBorder="1" applyAlignment="1">
      <alignment/>
    </xf>
    <xf numFmtId="44" fontId="1" fillId="0" borderId="1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44" fontId="6" fillId="0" borderId="11" xfId="0" applyNumberFormat="1" applyFont="1" applyFill="1" applyBorder="1" applyAlignment="1">
      <alignment horizontal="center"/>
    </xf>
    <xf numFmtId="42" fontId="6" fillId="0" borderId="11" xfId="0" applyNumberFormat="1" applyFont="1" applyBorder="1" applyAlignment="1">
      <alignment/>
    </xf>
    <xf numFmtId="44" fontId="6" fillId="0" borderId="12" xfId="0" applyNumberFormat="1" applyFont="1" applyFill="1" applyBorder="1" applyAlignment="1">
      <alignment horizontal="center"/>
    </xf>
    <xf numFmtId="42" fontId="6" fillId="0" borderId="12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42" fontId="6" fillId="0" borderId="0" xfId="0" applyNumberFormat="1" applyFont="1" applyBorder="1" applyAlignment="1">
      <alignment/>
    </xf>
    <xf numFmtId="44" fontId="6" fillId="0" borderId="0" xfId="0" applyNumberFormat="1" applyFont="1" applyAlignment="1">
      <alignment/>
    </xf>
    <xf numFmtId="44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44" fontId="6" fillId="0" borderId="13" xfId="0" applyNumberFormat="1" applyFont="1" applyBorder="1" applyAlignment="1">
      <alignment/>
    </xf>
    <xf numFmtId="44" fontId="6" fillId="0" borderId="14" xfId="0" applyNumberFormat="1" applyFont="1" applyFill="1" applyBorder="1" applyAlignment="1">
      <alignment/>
    </xf>
    <xf numFmtId="44" fontId="6" fillId="0" borderId="0" xfId="0" applyNumberFormat="1" applyFont="1" applyBorder="1" applyAlignment="1">
      <alignment/>
    </xf>
    <xf numFmtId="44" fontId="6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44" fontId="6" fillId="0" borderId="13" xfId="0" applyNumberFormat="1" applyFont="1" applyFill="1" applyBorder="1" applyAlignment="1">
      <alignment/>
    </xf>
    <xf numFmtId="44" fontId="6" fillId="0" borderId="15" xfId="0" applyNumberFormat="1" applyFont="1" applyFill="1" applyBorder="1" applyAlignment="1">
      <alignment/>
    </xf>
    <xf numFmtId="44" fontId="3" fillId="0" borderId="16" xfId="0" applyNumberFormat="1" applyFont="1" applyBorder="1" applyAlignment="1">
      <alignment/>
    </xf>
    <xf numFmtId="44" fontId="6" fillId="0" borderId="17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44" fontId="3" fillId="0" borderId="19" xfId="0" applyNumberFormat="1" applyFont="1" applyBorder="1" applyAlignment="1">
      <alignment/>
    </xf>
    <xf numFmtId="44" fontId="6" fillId="0" borderId="20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Fill="1" applyAlignment="1">
      <alignment horizontal="center"/>
    </xf>
    <xf numFmtId="44" fontId="3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/>
    </xf>
    <xf numFmtId="44" fontId="3" fillId="0" borderId="14" xfId="0" applyNumberFormat="1" applyFont="1" applyFill="1" applyBorder="1" applyAlignment="1">
      <alignment/>
    </xf>
    <xf numFmtId="44" fontId="3" fillId="0" borderId="0" xfId="0" applyNumberFormat="1" applyFont="1" applyFill="1" applyAlignment="1">
      <alignment/>
    </xf>
    <xf numFmtId="44" fontId="3" fillId="0" borderId="13" xfId="0" applyNumberFormat="1" applyFont="1" applyFill="1" applyBorder="1" applyAlignment="1">
      <alignment/>
    </xf>
    <xf numFmtId="44" fontId="3" fillId="0" borderId="13" xfId="0" applyNumberFormat="1" applyFont="1" applyFill="1" applyBorder="1" applyAlignment="1">
      <alignment/>
    </xf>
    <xf numFmtId="44" fontId="6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10" fontId="6" fillId="0" borderId="13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/>
    </xf>
    <xf numFmtId="44" fontId="6" fillId="0" borderId="0" xfId="0" applyNumberFormat="1" applyFont="1" applyFill="1" applyAlignment="1">
      <alignment horizontal="center"/>
    </xf>
    <xf numFmtId="10" fontId="6" fillId="0" borderId="23" xfId="0" applyNumberFormat="1" applyFont="1" applyBorder="1" applyAlignment="1">
      <alignment horizontal="left"/>
    </xf>
    <xf numFmtId="10" fontId="6" fillId="0" borderId="22" xfId="0" applyNumberFormat="1" applyFont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9" fontId="3" fillId="0" borderId="10" xfId="0" applyNumberFormat="1" applyFont="1" applyBorder="1" applyAlignment="1">
      <alignment/>
    </xf>
    <xf numFmtId="44" fontId="3" fillId="0" borderId="0" xfId="0" applyNumberFormat="1" applyFont="1" applyFill="1" applyBorder="1" applyAlignment="1">
      <alignment/>
    </xf>
    <xf numFmtId="10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10" fontId="6" fillId="0" borderId="0" xfId="0" applyNumberFormat="1" applyFont="1" applyBorder="1" applyAlignment="1">
      <alignment horizontal="right"/>
    </xf>
    <xf numFmtId="4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123825</xdr:rowOff>
    </xdr:from>
    <xdr:to>
      <xdr:col>8</xdr:col>
      <xdr:colOff>1038225</xdr:colOff>
      <xdr:row>42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7200" y="5991225"/>
          <a:ext cx="80962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► L'ESENZIONE DAL PAGAMENTO DELLA COMPARTECIPAZIONE AI SERVIZI A DOMANDA INDIVIDUALE NON   E' AMMESSA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► IL SERVIZIO SOCIALE COMPETENTE PUO' RICHIEDERE, PER COMPROVATI E DOCUMENTATI CASI,  AGEVOLAZIONI ULTERIORI PER I CITTADINI CHE SIANO IN UNA SITUAZIONE DI PARTICOLARE DISAGIO SOCIALE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6.7109375" style="2" customWidth="1"/>
    <col min="2" max="2" width="16.421875" style="1" customWidth="1"/>
    <col min="3" max="3" width="15.00390625" style="1" customWidth="1"/>
    <col min="4" max="4" width="15.421875" style="1" customWidth="1"/>
    <col min="5" max="6" width="15.00390625" style="0" customWidth="1"/>
    <col min="7" max="7" width="14.140625" style="0" customWidth="1"/>
    <col min="8" max="8" width="15.00390625" style="0" customWidth="1"/>
    <col min="9" max="9" width="15.7109375" style="0" customWidth="1"/>
    <col min="10" max="10" width="9.28125" style="0" bestFit="1" customWidth="1"/>
  </cols>
  <sheetData>
    <row r="1" ht="13.5" thickBot="1"/>
    <row r="2" spans="2:9" ht="13.5" thickBot="1">
      <c r="B2" s="60" t="s">
        <v>2</v>
      </c>
      <c r="C2" s="5"/>
      <c r="D2" s="55" t="s">
        <v>13</v>
      </c>
      <c r="E2" s="7"/>
      <c r="F2" s="4"/>
      <c r="G2" s="4"/>
      <c r="I2" s="61">
        <v>2</v>
      </c>
    </row>
    <row r="3" ht="13.5" thickBot="1"/>
    <row r="4" spans="1:9" ht="12.75">
      <c r="A4" s="38"/>
      <c r="B4" s="39" t="s">
        <v>11</v>
      </c>
      <c r="C4" s="9" t="s">
        <v>1</v>
      </c>
      <c r="D4" s="9">
        <v>4000</v>
      </c>
      <c r="E4" s="10">
        <v>5000</v>
      </c>
      <c r="F4" s="10">
        <v>6000</v>
      </c>
      <c r="G4" s="10">
        <v>7000</v>
      </c>
      <c r="H4" s="10">
        <v>8000</v>
      </c>
      <c r="I4" s="10">
        <v>9000</v>
      </c>
    </row>
    <row r="5" spans="1:9" ht="13.5" thickBot="1">
      <c r="A5" s="40" t="s">
        <v>0</v>
      </c>
      <c r="B5" s="41" t="s">
        <v>12</v>
      </c>
      <c r="C5" s="11" t="s">
        <v>3</v>
      </c>
      <c r="D5" s="11">
        <v>4999</v>
      </c>
      <c r="E5" s="12">
        <v>5999</v>
      </c>
      <c r="F5" s="12">
        <v>6999</v>
      </c>
      <c r="G5" s="12">
        <v>7999</v>
      </c>
      <c r="H5" s="12">
        <v>8999</v>
      </c>
      <c r="I5" s="12">
        <v>9999</v>
      </c>
    </row>
    <row r="6" spans="1:9" ht="12.75">
      <c r="A6" s="13"/>
      <c r="B6" s="14"/>
      <c r="C6" s="15"/>
      <c r="D6" s="15"/>
      <c r="E6" s="16"/>
      <c r="F6" s="16"/>
      <c r="G6" s="16"/>
      <c r="H6" s="16"/>
      <c r="I6" s="16"/>
    </row>
    <row r="7" spans="1:9" ht="12.75">
      <c r="A7" s="13"/>
      <c r="B7" s="14"/>
      <c r="C7" s="47"/>
      <c r="D7" s="47"/>
      <c r="E7" s="47"/>
      <c r="F7" s="47"/>
      <c r="G7" s="47"/>
      <c r="H7" s="47"/>
      <c r="I7" s="47"/>
    </row>
    <row r="8" spans="1:10" ht="12.75">
      <c r="A8" s="24">
        <v>1</v>
      </c>
      <c r="B8" s="42">
        <v>362</v>
      </c>
      <c r="C8" s="46">
        <f>B8*35.93/100</f>
        <v>130.0666</v>
      </c>
      <c r="D8" s="46">
        <f>B8*36.77/100</f>
        <v>133.1074</v>
      </c>
      <c r="E8" s="46">
        <f>B8*37.6/100</f>
        <v>136.112</v>
      </c>
      <c r="F8" s="46">
        <f>B8*38.44/100</f>
        <v>139.15279999999998</v>
      </c>
      <c r="G8" s="46">
        <f>B8*39.27/100</f>
        <v>142.15740000000002</v>
      </c>
      <c r="H8" s="46">
        <f>B8*40.11/100</f>
        <v>145.19819999999999</v>
      </c>
      <c r="I8" s="46">
        <f>B8*40.94/100</f>
        <v>148.2028</v>
      </c>
      <c r="J8" s="1"/>
    </row>
    <row r="9" spans="1:9" ht="12.75">
      <c r="A9" s="24">
        <v>2</v>
      </c>
      <c r="B9" s="42">
        <v>458</v>
      </c>
      <c r="C9" s="46">
        <f>B9*35.93/100</f>
        <v>164.55939999999998</v>
      </c>
      <c r="D9" s="46">
        <f>B9*36.77/100</f>
        <v>168.4066</v>
      </c>
      <c r="E9" s="46">
        <f>B9*37.6/100</f>
        <v>172.208</v>
      </c>
      <c r="F9" s="46">
        <f>B9*38.44/100</f>
        <v>176.0552</v>
      </c>
      <c r="G9" s="46">
        <f>B9*39.27/100</f>
        <v>179.8566</v>
      </c>
      <c r="H9" s="46">
        <f>B9*40.11/100</f>
        <v>183.7038</v>
      </c>
      <c r="I9" s="46">
        <f>B9*40.94/100</f>
        <v>187.5052</v>
      </c>
    </row>
    <row r="10" spans="1:9" ht="12.75">
      <c r="A10" s="24">
        <v>3</v>
      </c>
      <c r="B10" s="42">
        <v>515</v>
      </c>
      <c r="C10" s="46">
        <f>B10*35.93/100</f>
        <v>185.0395</v>
      </c>
      <c r="D10" s="46">
        <f>B10*36.77/100</f>
        <v>189.36550000000003</v>
      </c>
      <c r="E10" s="46">
        <f>B10*37.6/100</f>
        <v>193.64</v>
      </c>
      <c r="F10" s="46">
        <f>B10*38.44/100</f>
        <v>197.96599999999998</v>
      </c>
      <c r="G10" s="46">
        <f>B10*39.27/100</f>
        <v>202.24050000000003</v>
      </c>
      <c r="H10" s="46">
        <f>B10*40.11/100</f>
        <v>206.56650000000002</v>
      </c>
      <c r="I10" s="46">
        <f>B10*40.94/100</f>
        <v>210.84099999999998</v>
      </c>
    </row>
    <row r="11" spans="1:9" ht="12.75">
      <c r="A11" s="24"/>
      <c r="B11" s="42"/>
      <c r="C11" s="42"/>
      <c r="D11" s="42"/>
      <c r="E11" s="42"/>
      <c r="F11" s="42"/>
      <c r="G11" s="42"/>
      <c r="H11" s="42"/>
      <c r="I11" s="42"/>
    </row>
    <row r="12" spans="1:9" ht="12.75">
      <c r="A12" s="24">
        <v>4</v>
      </c>
      <c r="B12" s="42">
        <v>6</v>
      </c>
      <c r="C12" s="46">
        <f>B12*45.5/100</f>
        <v>2.73</v>
      </c>
      <c r="D12" s="46">
        <f>B12*46.5/100</f>
        <v>2.79</v>
      </c>
      <c r="E12" s="46">
        <f>B12*47.5/100</f>
        <v>2.85</v>
      </c>
      <c r="F12" s="46">
        <f>B12*48.67/100</f>
        <v>2.9202</v>
      </c>
      <c r="G12" s="46">
        <f>B12*49.67/100</f>
        <v>2.9802</v>
      </c>
      <c r="H12" s="46">
        <f>B12*50.67/100</f>
        <v>3.0402</v>
      </c>
      <c r="I12" s="46">
        <f>B12*51.83/100</f>
        <v>3.1098000000000003</v>
      </c>
    </row>
    <row r="13" spans="1:9" ht="12.75">
      <c r="A13" s="24">
        <v>5</v>
      </c>
      <c r="B13" s="42">
        <v>9</v>
      </c>
      <c r="C13" s="46">
        <f>B13*45.5/100</f>
        <v>4.095</v>
      </c>
      <c r="D13" s="46">
        <f>B13*46.5/100</f>
        <v>4.185</v>
      </c>
      <c r="E13" s="46">
        <f>B13*47.5/100</f>
        <v>4.275</v>
      </c>
      <c r="F13" s="46">
        <f>B13*48.67/100</f>
        <v>4.3803</v>
      </c>
      <c r="G13" s="46">
        <f>B13*49.67/100</f>
        <v>4.4703</v>
      </c>
      <c r="H13" s="46">
        <f>B13*50.67/100</f>
        <v>4.560300000000001</v>
      </c>
      <c r="I13" s="46">
        <f>B13*51.83/100</f>
        <v>4.6647</v>
      </c>
    </row>
    <row r="14" spans="1:9" ht="12.75">
      <c r="A14" s="24">
        <v>6</v>
      </c>
      <c r="B14" s="42">
        <v>10.55</v>
      </c>
      <c r="C14" s="46">
        <f>B14*45.5/100</f>
        <v>4.80025</v>
      </c>
      <c r="D14" s="46">
        <f>B14*46.5/100</f>
        <v>4.90575</v>
      </c>
      <c r="E14" s="46">
        <f>B14*47.5/100</f>
        <v>5.01125</v>
      </c>
      <c r="F14" s="46">
        <f>B14*48.67/100</f>
        <v>5.134685000000001</v>
      </c>
      <c r="G14" s="46">
        <f>B14*49.67/100</f>
        <v>5.240185</v>
      </c>
      <c r="H14" s="46">
        <f>B14*50.67/100</f>
        <v>5.3456850000000005</v>
      </c>
      <c r="I14" s="46">
        <f>B14*51.83/100</f>
        <v>5.468065</v>
      </c>
    </row>
    <row r="15" spans="1:9" ht="12.75">
      <c r="A15" s="49"/>
      <c r="B15" s="50"/>
      <c r="C15" s="15"/>
      <c r="D15" s="15"/>
      <c r="E15" s="46"/>
      <c r="F15" s="46"/>
      <c r="G15" s="46"/>
      <c r="H15" s="46"/>
      <c r="I15" s="46"/>
    </row>
    <row r="16" spans="1:9" ht="12.75">
      <c r="A16" s="24"/>
      <c r="B16" s="44"/>
      <c r="C16" s="47"/>
      <c r="D16" s="47"/>
      <c r="E16" s="47"/>
      <c r="F16" s="47"/>
      <c r="G16" s="47"/>
      <c r="H16" s="47"/>
      <c r="I16" s="47"/>
    </row>
    <row r="17" spans="1:9" ht="12.75">
      <c r="A17" s="24">
        <v>7</v>
      </c>
      <c r="B17" s="42">
        <v>100</v>
      </c>
      <c r="C17" s="21">
        <v>68</v>
      </c>
      <c r="D17" s="21">
        <v>68</v>
      </c>
      <c r="E17" s="21">
        <v>68</v>
      </c>
      <c r="F17" s="21">
        <v>68</v>
      </c>
      <c r="G17" s="21">
        <v>68</v>
      </c>
      <c r="H17" s="21">
        <v>68</v>
      </c>
      <c r="I17" s="21">
        <v>68</v>
      </c>
    </row>
    <row r="18" spans="1:9" ht="12.75">
      <c r="A18" s="24">
        <v>8</v>
      </c>
      <c r="B18" s="42">
        <v>270</v>
      </c>
      <c r="C18" s="46">
        <f>B18*50.71/100</f>
        <v>136.917</v>
      </c>
      <c r="D18" s="46">
        <f>B18*51.89/100</f>
        <v>140.10299999999998</v>
      </c>
      <c r="E18" s="46">
        <f>B18*53.07/100</f>
        <v>143.289</v>
      </c>
      <c r="F18" s="46">
        <f>B18*54.24/100</f>
        <v>146.448</v>
      </c>
      <c r="G18" s="46">
        <f>B18*55.43/100</f>
        <v>149.661</v>
      </c>
      <c r="H18" s="46">
        <f>B18*56.6/100</f>
        <v>152.82</v>
      </c>
      <c r="I18" s="46">
        <f>B18*57.79/100</f>
        <v>156.033</v>
      </c>
    </row>
    <row r="19" spans="1:9" ht="12.75">
      <c r="A19" s="24">
        <v>9</v>
      </c>
      <c r="B19" s="42">
        <v>293</v>
      </c>
      <c r="C19" s="46">
        <f>B19*50.71/100</f>
        <v>148.5803</v>
      </c>
      <c r="D19" s="46">
        <f>B19*51.89/100</f>
        <v>152.0377</v>
      </c>
      <c r="E19" s="46">
        <f>B19*53.07/100</f>
        <v>155.4951</v>
      </c>
      <c r="F19" s="46">
        <f>B19*54.24/100</f>
        <v>158.9232</v>
      </c>
      <c r="G19" s="46">
        <f>B19*55.43/100</f>
        <v>162.4099</v>
      </c>
      <c r="H19" s="46">
        <f>B19*56.6/100</f>
        <v>165.838</v>
      </c>
      <c r="I19" s="46">
        <f>B19*57.79/100</f>
        <v>169.3247</v>
      </c>
    </row>
    <row r="20" spans="1:9" ht="12.75">
      <c r="A20" s="24">
        <v>10</v>
      </c>
      <c r="B20" s="42">
        <v>327</v>
      </c>
      <c r="C20" s="46">
        <f>B20*50.71/100</f>
        <v>165.82170000000002</v>
      </c>
      <c r="D20" s="46">
        <f>B20*51.89/100</f>
        <v>169.6803</v>
      </c>
      <c r="E20" s="46">
        <f>B20*53.07/100</f>
        <v>173.53889999999998</v>
      </c>
      <c r="F20" s="46">
        <f>B20*54.24/100</f>
        <v>177.3648</v>
      </c>
      <c r="G20" s="46">
        <f>B20*55.43/100</f>
        <v>181.2561</v>
      </c>
      <c r="H20" s="46">
        <f>B20*56.6/100</f>
        <v>185.082</v>
      </c>
      <c r="I20" s="46">
        <f>B20*57.79/100</f>
        <v>188.9733</v>
      </c>
    </row>
    <row r="21" spans="1:9" ht="12.75">
      <c r="A21" s="24">
        <v>11</v>
      </c>
      <c r="B21" s="42">
        <v>4.65</v>
      </c>
      <c r="C21" s="46">
        <f>B21*50.71/100</f>
        <v>2.3580150000000004</v>
      </c>
      <c r="D21" s="46">
        <f>B21*51.89/100</f>
        <v>2.412885</v>
      </c>
      <c r="E21" s="46">
        <f>B21*53.07/100</f>
        <v>2.4677550000000004</v>
      </c>
      <c r="F21" s="46">
        <f>B21*54.24/100</f>
        <v>2.5221600000000004</v>
      </c>
      <c r="G21" s="46">
        <f>B21*55.43/100</f>
        <v>2.5774950000000003</v>
      </c>
      <c r="H21" s="46">
        <f>B21*56.6/100</f>
        <v>2.6319000000000004</v>
      </c>
      <c r="I21" s="46">
        <f>B21*57.79/100</f>
        <v>2.687235</v>
      </c>
    </row>
    <row r="22" spans="1:9" ht="12.75">
      <c r="A22" s="49"/>
      <c r="B22" s="50"/>
      <c r="C22" s="15"/>
      <c r="D22" s="15"/>
      <c r="E22" s="46"/>
      <c r="F22" s="46"/>
      <c r="G22" s="46"/>
      <c r="H22" s="46"/>
      <c r="I22" s="46"/>
    </row>
    <row r="23" spans="1:9" ht="12.75">
      <c r="A23" s="24">
        <v>12</v>
      </c>
      <c r="B23" s="44">
        <v>398</v>
      </c>
      <c r="C23" s="46">
        <f>B23*35.83/100</f>
        <v>142.6034</v>
      </c>
      <c r="D23" s="46">
        <f>B23*36.67/100</f>
        <v>145.9466</v>
      </c>
      <c r="E23" s="46">
        <f>B23*37.5/100</f>
        <v>149.25</v>
      </c>
      <c r="F23" s="46">
        <f>B23*38.33/100</f>
        <v>152.5534</v>
      </c>
      <c r="G23" s="46">
        <f>B23*39.17/100</f>
        <v>155.8966</v>
      </c>
      <c r="H23" s="46">
        <f>B23*40/100</f>
        <v>159.2</v>
      </c>
      <c r="I23" s="46">
        <f>B23*40.83/100</f>
        <v>162.5034</v>
      </c>
    </row>
    <row r="24" spans="1:9" ht="12.75">
      <c r="A24" s="24">
        <v>13</v>
      </c>
      <c r="B24" s="44">
        <v>310</v>
      </c>
      <c r="C24" s="46">
        <f>B24*35.83/100</f>
        <v>111.073</v>
      </c>
      <c r="D24" s="46">
        <f>B24*36.67/100</f>
        <v>113.677</v>
      </c>
      <c r="E24" s="46">
        <f>B24*37.5/100</f>
        <v>116.25</v>
      </c>
      <c r="F24" s="46">
        <f>B24*38.33/100</f>
        <v>118.823</v>
      </c>
      <c r="G24" s="46">
        <f>B24*39.17/100</f>
        <v>121.427</v>
      </c>
      <c r="H24" s="46">
        <f>B24*40/100</f>
        <v>124</v>
      </c>
      <c r="I24" s="46">
        <f>B24*40.83/100</f>
        <v>126.573</v>
      </c>
    </row>
    <row r="25" spans="1:9" ht="12.75">
      <c r="A25" s="38"/>
      <c r="B25" s="23"/>
      <c r="C25" s="23"/>
      <c r="D25" s="23"/>
      <c r="E25" s="20"/>
      <c r="F25" s="20"/>
      <c r="G25" s="20"/>
      <c r="H25" s="20"/>
      <c r="I25" s="20"/>
    </row>
    <row r="26" spans="1:9" ht="12.75">
      <c r="A26" s="24">
        <v>14</v>
      </c>
      <c r="B26" s="44">
        <v>392</v>
      </c>
      <c r="C26" s="46">
        <f>B26*35.83/100</f>
        <v>140.4536</v>
      </c>
      <c r="D26" s="46">
        <f>B26*36.67/100</f>
        <v>143.74640000000002</v>
      </c>
      <c r="E26" s="46">
        <f>B26*37.5/100</f>
        <v>147</v>
      </c>
      <c r="F26" s="46">
        <f>B26*38.33/100</f>
        <v>150.25359999999998</v>
      </c>
      <c r="G26" s="46">
        <f>B26*39.17/100</f>
        <v>153.5464</v>
      </c>
      <c r="H26" s="46">
        <f>B26*40/100</f>
        <v>156.8</v>
      </c>
      <c r="I26" s="46">
        <f>B26*40.83/100</f>
        <v>160.0536</v>
      </c>
    </row>
    <row r="27" spans="1:9" ht="12.75">
      <c r="A27" s="24">
        <v>15</v>
      </c>
      <c r="B27" s="44">
        <v>322</v>
      </c>
      <c r="C27" s="46">
        <f>B27*35.83/100</f>
        <v>115.3726</v>
      </c>
      <c r="D27" s="46">
        <f>B27*36.67/100</f>
        <v>118.0774</v>
      </c>
      <c r="E27" s="46">
        <f>B27*37.5/100</f>
        <v>120.75</v>
      </c>
      <c r="F27" s="46">
        <f>B27*38.33/100</f>
        <v>123.4226</v>
      </c>
      <c r="G27" s="46">
        <f>B27*39.17/100</f>
        <v>126.1274</v>
      </c>
      <c r="H27" s="46">
        <f>B27*40/100</f>
        <v>128.8</v>
      </c>
      <c r="I27" s="46">
        <f>B27*40.83/100</f>
        <v>131.4726</v>
      </c>
    </row>
    <row r="28" spans="1:9" ht="12.75">
      <c r="A28" s="24">
        <v>16</v>
      </c>
      <c r="B28" s="44">
        <v>20</v>
      </c>
      <c r="C28" s="25">
        <v>12</v>
      </c>
      <c r="D28" s="25">
        <v>12</v>
      </c>
      <c r="E28" s="25">
        <v>12</v>
      </c>
      <c r="F28" s="25">
        <v>12</v>
      </c>
      <c r="G28" s="25">
        <v>12</v>
      </c>
      <c r="H28" s="25">
        <v>12</v>
      </c>
      <c r="I28" s="25">
        <v>12</v>
      </c>
    </row>
    <row r="29" spans="1:9" ht="12.75">
      <c r="A29" s="38"/>
      <c r="B29" s="18"/>
      <c r="C29" s="18"/>
      <c r="D29" s="23"/>
      <c r="E29" s="22"/>
      <c r="F29" s="22"/>
      <c r="G29" s="22"/>
      <c r="H29" s="22"/>
      <c r="I29" s="22"/>
    </row>
    <row r="30" spans="1:9" ht="12.75">
      <c r="A30" s="24">
        <v>17</v>
      </c>
      <c r="B30" s="44">
        <v>70</v>
      </c>
      <c r="C30" s="25">
        <v>45</v>
      </c>
      <c r="D30" s="25">
        <v>45</v>
      </c>
      <c r="E30" s="25">
        <v>45</v>
      </c>
      <c r="F30" s="25">
        <v>45</v>
      </c>
      <c r="G30" s="25">
        <v>45</v>
      </c>
      <c r="H30" s="25">
        <v>45</v>
      </c>
      <c r="I30" s="25">
        <v>45</v>
      </c>
    </row>
    <row r="31" spans="1:9" ht="12.75">
      <c r="A31" s="24">
        <v>18</v>
      </c>
      <c r="B31" s="44">
        <v>120</v>
      </c>
      <c r="C31" s="25">
        <v>90</v>
      </c>
      <c r="D31" s="25">
        <v>90</v>
      </c>
      <c r="E31" s="25">
        <v>90</v>
      </c>
      <c r="F31" s="25">
        <v>90</v>
      </c>
      <c r="G31" s="25">
        <v>90</v>
      </c>
      <c r="H31" s="25">
        <v>90</v>
      </c>
      <c r="I31" s="25">
        <v>90</v>
      </c>
    </row>
    <row r="32" spans="1:9" ht="12.75">
      <c r="A32" s="38"/>
      <c r="B32" s="23"/>
      <c r="C32" s="23"/>
      <c r="D32" s="23"/>
      <c r="E32" s="19"/>
      <c r="F32" s="19"/>
      <c r="G32" s="19"/>
      <c r="H32" s="19"/>
      <c r="I32" s="19"/>
    </row>
    <row r="33" spans="1:9" ht="12.75">
      <c r="A33" s="24">
        <v>19</v>
      </c>
      <c r="B33" s="44">
        <v>25</v>
      </c>
      <c r="C33" s="26">
        <v>15</v>
      </c>
      <c r="D33" s="26">
        <v>15</v>
      </c>
      <c r="E33" s="26">
        <v>15</v>
      </c>
      <c r="F33" s="26">
        <v>15</v>
      </c>
      <c r="G33" s="26">
        <v>15</v>
      </c>
      <c r="H33" s="26">
        <v>15</v>
      </c>
      <c r="I33" s="26">
        <v>15</v>
      </c>
    </row>
    <row r="34" spans="1:9" ht="12.75">
      <c r="A34" s="24">
        <v>20</v>
      </c>
      <c r="B34" s="42">
        <v>5.8</v>
      </c>
      <c r="C34" s="46">
        <f>B34*21.38/100</f>
        <v>1.2400399999999998</v>
      </c>
      <c r="D34" s="46">
        <f>B34*21.38/100</f>
        <v>1.2400399999999998</v>
      </c>
      <c r="E34" s="46">
        <f>B34*40.5/100</f>
        <v>2.349</v>
      </c>
      <c r="F34" s="46">
        <f>B34*40.5/100</f>
        <v>2.349</v>
      </c>
      <c r="G34" s="46">
        <f>B34*40.5/100</f>
        <v>2.349</v>
      </c>
      <c r="H34" s="46">
        <f>B34*40.5/100</f>
        <v>2.349</v>
      </c>
      <c r="I34" s="46">
        <f>B34*40.5/100</f>
        <v>2.349</v>
      </c>
    </row>
    <row r="35" spans="1:9" ht="12.75">
      <c r="A35" s="24">
        <v>21</v>
      </c>
      <c r="B35" s="42">
        <v>6.12</v>
      </c>
      <c r="C35" s="46">
        <f>B35*22/100</f>
        <v>1.3464</v>
      </c>
      <c r="D35" s="46">
        <f>B35*22/100</f>
        <v>1.3464</v>
      </c>
      <c r="E35" s="46">
        <f>B35*41.3/100</f>
        <v>2.52756</v>
      </c>
      <c r="F35" s="46">
        <f>B35*41.3/100</f>
        <v>2.52756</v>
      </c>
      <c r="G35" s="46">
        <f>B35*41.3/100</f>
        <v>2.52756</v>
      </c>
      <c r="H35" s="46">
        <f>B35*41.3/100</f>
        <v>2.52756</v>
      </c>
      <c r="I35" s="46">
        <f>B35*41.3/100</f>
        <v>2.52756</v>
      </c>
    </row>
    <row r="36" spans="1:9" ht="12.75">
      <c r="A36" s="38"/>
      <c r="B36" s="45" t="s">
        <v>7</v>
      </c>
      <c r="C36" s="21"/>
      <c r="D36" s="52"/>
      <c r="E36" s="35"/>
      <c r="F36" s="53"/>
      <c r="G36" s="36"/>
      <c r="H36" s="36"/>
      <c r="I36" s="37"/>
    </row>
    <row r="37" spans="1:9" ht="12.75">
      <c r="A37" s="38"/>
      <c r="B37" s="56"/>
      <c r="C37" s="23"/>
      <c r="D37" s="57"/>
      <c r="E37" s="58"/>
      <c r="F37" s="59"/>
      <c r="G37" s="58"/>
      <c r="H37" s="58"/>
      <c r="I37" s="58"/>
    </row>
    <row r="38" spans="1:9" ht="12.75">
      <c r="A38" s="8"/>
      <c r="B38" s="17"/>
      <c r="C38" s="17"/>
      <c r="D38" s="17"/>
      <c r="E38" s="19"/>
      <c r="F38" s="19"/>
      <c r="G38" s="19"/>
      <c r="H38" s="19"/>
      <c r="I38" s="19"/>
    </row>
    <row r="39" spans="1:9" ht="12.75">
      <c r="A39" s="8"/>
      <c r="B39" s="17"/>
      <c r="C39" s="17"/>
      <c r="D39" s="17"/>
      <c r="E39" s="19"/>
      <c r="F39" s="19"/>
      <c r="G39" s="19"/>
      <c r="H39" s="19"/>
      <c r="I39" s="19"/>
    </row>
    <row r="40" spans="1:9" ht="12.75">
      <c r="A40" s="8"/>
      <c r="B40" s="17"/>
      <c r="C40" s="17"/>
      <c r="D40" s="17"/>
      <c r="E40" s="19"/>
      <c r="F40" s="19"/>
      <c r="G40" s="19"/>
      <c r="H40" s="19"/>
      <c r="I40" s="19"/>
    </row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B42" sqref="B42"/>
    </sheetView>
  </sheetViews>
  <sheetFormatPr defaultColWidth="9.140625" defaultRowHeight="12.75"/>
  <cols>
    <col min="1" max="1" width="6.7109375" style="0" customWidth="1"/>
    <col min="2" max="2" width="13.7109375" style="0" customWidth="1"/>
    <col min="3" max="9" width="12.7109375" style="0" customWidth="1"/>
  </cols>
  <sheetData>
    <row r="1" spans="1:4" ht="13.5" thickBot="1">
      <c r="A1" s="2"/>
      <c r="B1" s="1"/>
      <c r="C1" s="1"/>
      <c r="D1" s="1"/>
    </row>
    <row r="2" spans="1:9" ht="13.5" thickBot="1">
      <c r="A2" s="2"/>
      <c r="B2" s="6" t="s">
        <v>2</v>
      </c>
      <c r="C2" s="5"/>
      <c r="D2" s="7"/>
      <c r="E2" s="7"/>
      <c r="F2" s="4"/>
      <c r="G2" s="4"/>
      <c r="I2" s="3">
        <v>2</v>
      </c>
    </row>
    <row r="3" spans="1:4" ht="13.5" thickBot="1">
      <c r="A3" s="2"/>
      <c r="B3" s="1"/>
      <c r="C3" s="1"/>
      <c r="D3" s="1"/>
    </row>
    <row r="4" spans="1:9" ht="12.75">
      <c r="A4" s="38"/>
      <c r="B4" s="39" t="s">
        <v>8</v>
      </c>
      <c r="C4" s="9" t="s">
        <v>1</v>
      </c>
      <c r="D4" s="9">
        <v>4000</v>
      </c>
      <c r="E4" s="10">
        <v>5000</v>
      </c>
      <c r="F4" s="10">
        <v>6000</v>
      </c>
      <c r="G4" s="10">
        <v>7000</v>
      </c>
      <c r="H4" s="10">
        <v>8000</v>
      </c>
      <c r="I4" s="10">
        <v>9000</v>
      </c>
    </row>
    <row r="5" spans="1:9" ht="13.5" thickBot="1">
      <c r="A5" s="40" t="s">
        <v>0</v>
      </c>
      <c r="B5" s="41" t="s">
        <v>6</v>
      </c>
      <c r="C5" s="11" t="s">
        <v>3</v>
      </c>
      <c r="D5" s="11">
        <v>4999</v>
      </c>
      <c r="E5" s="12">
        <v>5999</v>
      </c>
      <c r="F5" s="12">
        <v>6999</v>
      </c>
      <c r="G5" s="12">
        <v>7999</v>
      </c>
      <c r="H5" s="12">
        <v>8999</v>
      </c>
      <c r="I5" s="12">
        <v>9999</v>
      </c>
    </row>
    <row r="6" spans="1:9" ht="12.75">
      <c r="A6" s="13"/>
      <c r="B6" s="14"/>
      <c r="C6" s="15"/>
      <c r="D6" s="15"/>
      <c r="E6" s="16"/>
      <c r="F6" s="16"/>
      <c r="G6" s="16"/>
      <c r="H6" s="16"/>
      <c r="I6" s="16"/>
    </row>
    <row r="7" spans="1:9" ht="12.75">
      <c r="A7" s="13"/>
      <c r="B7" s="14"/>
      <c r="C7" s="47">
        <v>0.3593</v>
      </c>
      <c r="D7" s="47">
        <v>0.3677</v>
      </c>
      <c r="E7" s="48">
        <v>0.376</v>
      </c>
      <c r="F7" s="48">
        <v>0.3844</v>
      </c>
      <c r="G7" s="48">
        <v>0.3927</v>
      </c>
      <c r="H7" s="48">
        <v>0.4011</v>
      </c>
      <c r="I7" s="48">
        <v>0.4094</v>
      </c>
    </row>
    <row r="8" spans="1:9" ht="12.75">
      <c r="A8" s="24">
        <v>1</v>
      </c>
      <c r="B8" s="42">
        <v>362</v>
      </c>
      <c r="C8" s="46">
        <f>B8*35.93/100</f>
        <v>130.0666</v>
      </c>
      <c r="D8" s="46">
        <f>B8*36.77/100</f>
        <v>133.1074</v>
      </c>
      <c r="E8" s="46">
        <f>B8*37.6/100</f>
        <v>136.112</v>
      </c>
      <c r="F8" s="46">
        <f>B8*38.44/100</f>
        <v>139.15279999999998</v>
      </c>
      <c r="G8" s="46">
        <f>B8*39.27/100</f>
        <v>142.15740000000002</v>
      </c>
      <c r="H8" s="46">
        <f>B8*40.11/100</f>
        <v>145.19819999999999</v>
      </c>
      <c r="I8" s="46">
        <f>B8*40.94/100</f>
        <v>148.2028</v>
      </c>
    </row>
    <row r="9" spans="1:9" ht="12.75">
      <c r="A9" s="24">
        <v>2</v>
      </c>
      <c r="B9" s="42">
        <v>458</v>
      </c>
      <c r="C9" s="46">
        <f>B9*35.93/100</f>
        <v>164.55939999999998</v>
      </c>
      <c r="D9" s="46">
        <f>B9*36.77/100</f>
        <v>168.4066</v>
      </c>
      <c r="E9" s="46">
        <f>B9*37.6/100</f>
        <v>172.208</v>
      </c>
      <c r="F9" s="46">
        <f>B9*38.44/100</f>
        <v>176.0552</v>
      </c>
      <c r="G9" s="46">
        <f>B9*39.27/100</f>
        <v>179.8566</v>
      </c>
      <c r="H9" s="46">
        <f>B9*40.11/100</f>
        <v>183.7038</v>
      </c>
      <c r="I9" s="46">
        <f>B9*40.94/100</f>
        <v>187.5052</v>
      </c>
    </row>
    <row r="10" spans="1:9" ht="12.75">
      <c r="A10" s="24">
        <v>3</v>
      </c>
      <c r="B10" s="42">
        <v>515</v>
      </c>
      <c r="C10" s="46">
        <f>B10*35.93/100</f>
        <v>185.0395</v>
      </c>
      <c r="D10" s="46">
        <f>B10*36.77/100</f>
        <v>189.36550000000003</v>
      </c>
      <c r="E10" s="46">
        <f>B10*37.6/100</f>
        <v>193.64</v>
      </c>
      <c r="F10" s="46">
        <f>B10*38.44/100</f>
        <v>197.96599999999998</v>
      </c>
      <c r="G10" s="46">
        <f>B10*39.27/100</f>
        <v>202.24050000000003</v>
      </c>
      <c r="H10" s="46">
        <f>B10*40.11/100</f>
        <v>206.56650000000002</v>
      </c>
      <c r="I10" s="46">
        <f>B10*40.94/100</f>
        <v>210.84099999999998</v>
      </c>
    </row>
    <row r="11" spans="1:9" ht="12.75">
      <c r="A11" s="24"/>
      <c r="B11" s="42"/>
      <c r="C11" s="47">
        <v>0.455</v>
      </c>
      <c r="D11" s="48">
        <v>0.465</v>
      </c>
      <c r="E11" s="48">
        <v>0.475</v>
      </c>
      <c r="F11" s="48">
        <v>0.4867</v>
      </c>
      <c r="G11" s="48">
        <v>0.4967</v>
      </c>
      <c r="H11" s="48">
        <v>0.5067</v>
      </c>
      <c r="I11" s="48">
        <v>0.5183</v>
      </c>
    </row>
    <row r="12" spans="1:9" ht="12.75">
      <c r="A12" s="24">
        <v>4</v>
      </c>
      <c r="B12" s="42">
        <v>6</v>
      </c>
      <c r="C12" s="46">
        <f>B12*45.5/100</f>
        <v>2.73</v>
      </c>
      <c r="D12" s="46">
        <f>B12*46.5/100</f>
        <v>2.79</v>
      </c>
      <c r="E12" s="46">
        <f>B12*47.5/100</f>
        <v>2.85</v>
      </c>
      <c r="F12" s="46">
        <f>B12*48.67/100</f>
        <v>2.9202</v>
      </c>
      <c r="G12" s="46">
        <f>B12*49.67/100</f>
        <v>2.9802</v>
      </c>
      <c r="H12" s="46">
        <f>B12*50.67/100</f>
        <v>3.0402</v>
      </c>
      <c r="I12" s="46">
        <f>B12*51.83/100</f>
        <v>3.1098000000000003</v>
      </c>
    </row>
    <row r="13" spans="1:9" ht="12.75">
      <c r="A13" s="24">
        <v>5</v>
      </c>
      <c r="B13" s="42">
        <v>9</v>
      </c>
      <c r="C13" s="46">
        <f>B13*45.5/100</f>
        <v>4.095</v>
      </c>
      <c r="D13" s="46">
        <f>B13*46.5/100</f>
        <v>4.185</v>
      </c>
      <c r="E13" s="46">
        <f>B13*47.5/100</f>
        <v>4.275</v>
      </c>
      <c r="F13" s="46">
        <f>B13*48.67/100</f>
        <v>4.3803</v>
      </c>
      <c r="G13" s="46">
        <f>B13*49.67/100</f>
        <v>4.4703</v>
      </c>
      <c r="H13" s="46">
        <f>B13*50.67/100</f>
        <v>4.560300000000001</v>
      </c>
      <c r="I13" s="46">
        <f>B13*51.83/100</f>
        <v>4.6647</v>
      </c>
    </row>
    <row r="14" spans="1:9" ht="12.75">
      <c r="A14" s="24">
        <v>6</v>
      </c>
      <c r="B14" s="42">
        <v>10.55</v>
      </c>
      <c r="C14" s="46">
        <f>B14*45.5/100</f>
        <v>4.80025</v>
      </c>
      <c r="D14" s="46">
        <f>B14*46.5/100</f>
        <v>4.90575</v>
      </c>
      <c r="E14" s="46">
        <f>B14*47.5/100</f>
        <v>5.01125</v>
      </c>
      <c r="F14" s="46">
        <f>B14*48.67/100</f>
        <v>5.134685000000001</v>
      </c>
      <c r="G14" s="46">
        <f>B14*49.67/100</f>
        <v>5.240185</v>
      </c>
      <c r="H14" s="46">
        <f>B14*50.67/100</f>
        <v>5.3456850000000005</v>
      </c>
      <c r="I14" s="46">
        <f>B14*51.83/100</f>
        <v>5.468065</v>
      </c>
    </row>
    <row r="15" spans="1:9" ht="12.75">
      <c r="A15" s="49"/>
      <c r="B15" s="50"/>
      <c r="C15" s="15"/>
      <c r="D15" s="15"/>
      <c r="E15" s="46"/>
      <c r="F15" s="46"/>
      <c r="G15" s="46"/>
      <c r="H15" s="46"/>
      <c r="I15" s="46"/>
    </row>
    <row r="16" spans="1:9" ht="12.75">
      <c r="A16" s="38"/>
      <c r="B16" s="43"/>
      <c r="C16" s="47">
        <v>0.5071</v>
      </c>
      <c r="D16" s="47">
        <v>0.5189</v>
      </c>
      <c r="E16" s="48">
        <v>0.5307</v>
      </c>
      <c r="F16" s="48">
        <v>0.5424</v>
      </c>
      <c r="G16" s="48">
        <v>0.5543</v>
      </c>
      <c r="H16" s="48">
        <v>0.566</v>
      </c>
      <c r="I16" s="48">
        <v>0.5779</v>
      </c>
    </row>
    <row r="17" spans="1:9" ht="12.75">
      <c r="A17" s="24">
        <v>7</v>
      </c>
      <c r="B17" s="42">
        <v>100</v>
      </c>
      <c r="C17" s="21">
        <v>68</v>
      </c>
      <c r="D17" s="21">
        <v>68</v>
      </c>
      <c r="E17" s="21">
        <v>68</v>
      </c>
      <c r="F17" s="21">
        <v>68</v>
      </c>
      <c r="G17" s="21">
        <v>68</v>
      </c>
      <c r="H17" s="21">
        <v>68</v>
      </c>
      <c r="I17" s="21">
        <v>68</v>
      </c>
    </row>
    <row r="18" spans="1:9" ht="12.75">
      <c r="A18" s="24">
        <v>8</v>
      </c>
      <c r="B18" s="42">
        <v>270</v>
      </c>
      <c r="C18" s="46">
        <f>B18*50.71/100</f>
        <v>136.917</v>
      </c>
      <c r="D18" s="46">
        <f>B18*51.89/100</f>
        <v>140.10299999999998</v>
      </c>
      <c r="E18" s="46">
        <f>B18*53.07/100</f>
        <v>143.289</v>
      </c>
      <c r="F18" s="46">
        <f>B18*54.24/100</f>
        <v>146.448</v>
      </c>
      <c r="G18" s="46">
        <f>B18*55.43/100</f>
        <v>149.661</v>
      </c>
      <c r="H18" s="46">
        <f>B18*56.6/100</f>
        <v>152.82</v>
      </c>
      <c r="I18" s="46">
        <f>B18*57.79/100</f>
        <v>156.033</v>
      </c>
    </row>
    <row r="19" spans="1:9" ht="12.75">
      <c r="A19" s="24">
        <v>9</v>
      </c>
      <c r="B19" s="42">
        <v>293</v>
      </c>
      <c r="C19" s="46">
        <f>B19*50.71/100</f>
        <v>148.5803</v>
      </c>
      <c r="D19" s="46">
        <f>B19*51.89/100</f>
        <v>152.0377</v>
      </c>
      <c r="E19" s="46">
        <f>B19*53.07/100</f>
        <v>155.4951</v>
      </c>
      <c r="F19" s="46">
        <f>B19*54.24/100</f>
        <v>158.9232</v>
      </c>
      <c r="G19" s="46">
        <f>B19*55.43/100</f>
        <v>162.4099</v>
      </c>
      <c r="H19" s="46">
        <f>B19*56.6/100</f>
        <v>165.838</v>
      </c>
      <c r="I19" s="46">
        <f>B19*57.79/100</f>
        <v>169.3247</v>
      </c>
    </row>
    <row r="20" spans="1:9" ht="12.75">
      <c r="A20" s="24">
        <v>10</v>
      </c>
      <c r="B20" s="42">
        <v>327</v>
      </c>
      <c r="C20" s="46">
        <f>B20*50.71/100</f>
        <v>165.82170000000002</v>
      </c>
      <c r="D20" s="46">
        <f>B20*51.89/100</f>
        <v>169.6803</v>
      </c>
      <c r="E20" s="46">
        <f>B20*53.07/100</f>
        <v>173.53889999999998</v>
      </c>
      <c r="F20" s="46">
        <f>B20*54.24/100</f>
        <v>177.3648</v>
      </c>
      <c r="G20" s="46">
        <f>B20*55.43/100</f>
        <v>181.2561</v>
      </c>
      <c r="H20" s="46">
        <f>B20*56.6/100</f>
        <v>185.082</v>
      </c>
      <c r="I20" s="46">
        <f>B20*57.79/100</f>
        <v>188.9733</v>
      </c>
    </row>
    <row r="21" spans="1:9" ht="12.75">
      <c r="A21" s="24">
        <v>11</v>
      </c>
      <c r="B21" s="42">
        <v>4.65</v>
      </c>
      <c r="C21" s="46">
        <f>B21*50.71/100</f>
        <v>2.3580150000000004</v>
      </c>
      <c r="D21" s="46">
        <f>B21*51.89/100</f>
        <v>2.412885</v>
      </c>
      <c r="E21" s="46">
        <f>B21*53.07/100</f>
        <v>2.4677550000000004</v>
      </c>
      <c r="F21" s="46">
        <f>B21*54.24/100</f>
        <v>2.5221600000000004</v>
      </c>
      <c r="G21" s="46">
        <f>B21*55.43/100</f>
        <v>2.5774950000000003</v>
      </c>
      <c r="H21" s="46">
        <f>B21*56.6/100</f>
        <v>2.6319000000000004</v>
      </c>
      <c r="I21" s="46">
        <f>B21*57.79/100</f>
        <v>2.687235</v>
      </c>
    </row>
    <row r="22" spans="1:9" ht="12.75">
      <c r="A22" s="49"/>
      <c r="B22" s="50"/>
      <c r="C22" s="15"/>
      <c r="D22" s="15"/>
      <c r="E22" s="46"/>
      <c r="F22" s="46"/>
      <c r="G22" s="46"/>
      <c r="H22" s="46"/>
      <c r="I22" s="46"/>
    </row>
    <row r="23" spans="1:9" ht="12.75">
      <c r="A23" s="38"/>
      <c r="B23" s="51"/>
      <c r="C23" s="47">
        <v>0.3583</v>
      </c>
      <c r="D23" s="47">
        <v>0.3667</v>
      </c>
      <c r="E23" s="48">
        <v>0.375</v>
      </c>
      <c r="F23" s="48">
        <v>0.3833</v>
      </c>
      <c r="G23" s="48">
        <v>0.3917</v>
      </c>
      <c r="H23" s="48">
        <v>0.4</v>
      </c>
      <c r="I23" s="48">
        <v>0.4083</v>
      </c>
    </row>
    <row r="24" spans="1:9" ht="12.75">
      <c r="A24" s="24">
        <v>12</v>
      </c>
      <c r="B24" s="44">
        <v>398</v>
      </c>
      <c r="C24" s="46">
        <f>B24*35.83/100</f>
        <v>142.6034</v>
      </c>
      <c r="D24" s="46">
        <f>B24*36.67/100</f>
        <v>145.9466</v>
      </c>
      <c r="E24" s="46">
        <f>B24*37.5/100</f>
        <v>149.25</v>
      </c>
      <c r="F24" s="46">
        <f>B24*38.33/100</f>
        <v>152.5534</v>
      </c>
      <c r="G24" s="46">
        <f>B24*39.17/100</f>
        <v>155.8966</v>
      </c>
      <c r="H24" s="46">
        <f>B24*40/100</f>
        <v>159.2</v>
      </c>
      <c r="I24" s="46">
        <f>B24*40.83/100</f>
        <v>162.5034</v>
      </c>
    </row>
    <row r="25" spans="1:9" ht="12.75">
      <c r="A25" s="24">
        <v>13</v>
      </c>
      <c r="B25" s="44">
        <v>320</v>
      </c>
      <c r="C25" s="46">
        <f>B25*35.83/100</f>
        <v>114.65599999999999</v>
      </c>
      <c r="D25" s="46">
        <f>B25*36.67/100</f>
        <v>117.34400000000001</v>
      </c>
      <c r="E25" s="46">
        <f>B25*37.5/100</f>
        <v>120</v>
      </c>
      <c r="F25" s="46">
        <f>B25*38.33/100</f>
        <v>122.65599999999999</v>
      </c>
      <c r="G25" s="46">
        <f>B25*39.17/100</f>
        <v>125.34400000000001</v>
      </c>
      <c r="H25" s="46">
        <f>B25*40/100</f>
        <v>128</v>
      </c>
      <c r="I25" s="46">
        <f>B25*40.83/100</f>
        <v>130.65599999999998</v>
      </c>
    </row>
    <row r="26" spans="1:9" ht="12.75">
      <c r="A26" s="38"/>
      <c r="B26" s="23"/>
      <c r="C26" s="23"/>
      <c r="D26" s="23"/>
      <c r="E26" s="20"/>
      <c r="F26" s="20"/>
      <c r="G26" s="20"/>
      <c r="H26" s="20"/>
      <c r="I26" s="20"/>
    </row>
    <row r="27" spans="1:9" ht="12.75">
      <c r="A27" s="24">
        <v>14</v>
      </c>
      <c r="B27" s="44">
        <v>392</v>
      </c>
      <c r="C27" s="46">
        <f>B27*35.83/100</f>
        <v>140.4536</v>
      </c>
      <c r="D27" s="46">
        <f>B27*36.67/100</f>
        <v>143.74640000000002</v>
      </c>
      <c r="E27" s="46">
        <f>B27*37.5/100</f>
        <v>147</v>
      </c>
      <c r="F27" s="46">
        <f>B27*38.33/100</f>
        <v>150.25359999999998</v>
      </c>
      <c r="G27" s="46">
        <f>B27*39.17/100</f>
        <v>153.5464</v>
      </c>
      <c r="H27" s="46">
        <f>B27*40/100</f>
        <v>156.8</v>
      </c>
      <c r="I27" s="46">
        <f>B27*40.83/100</f>
        <v>160.0536</v>
      </c>
    </row>
    <row r="28" spans="1:9" ht="12.75">
      <c r="A28" s="24">
        <v>15</v>
      </c>
      <c r="B28" s="44">
        <v>322</v>
      </c>
      <c r="C28" s="46">
        <f>B28*35.83/100</f>
        <v>115.3726</v>
      </c>
      <c r="D28" s="46">
        <f>B28*36.67/100</f>
        <v>118.0774</v>
      </c>
      <c r="E28" s="46">
        <f>B28*37.5/100</f>
        <v>120.75</v>
      </c>
      <c r="F28" s="46">
        <f>B28*38.33/100</f>
        <v>123.4226</v>
      </c>
      <c r="G28" s="46">
        <f>B28*39.17/100</f>
        <v>126.1274</v>
      </c>
      <c r="H28" s="46">
        <f>B28*40/100</f>
        <v>128.8</v>
      </c>
      <c r="I28" s="46">
        <f>B28*40.83/100</f>
        <v>131.4726</v>
      </c>
    </row>
    <row r="29" spans="1:9" ht="12.75">
      <c r="A29" s="24">
        <v>16</v>
      </c>
      <c r="B29" s="44">
        <v>20</v>
      </c>
      <c r="C29" s="25">
        <v>12</v>
      </c>
      <c r="D29" s="25">
        <v>12</v>
      </c>
      <c r="E29" s="25">
        <v>12</v>
      </c>
      <c r="F29" s="25">
        <v>12</v>
      </c>
      <c r="G29" s="25">
        <v>12</v>
      </c>
      <c r="H29" s="25">
        <v>12</v>
      </c>
      <c r="I29" s="25">
        <v>12</v>
      </c>
    </row>
    <row r="30" spans="1:9" ht="12.75">
      <c r="A30" s="38"/>
      <c r="B30" s="18"/>
      <c r="C30" s="18"/>
      <c r="D30" s="23"/>
      <c r="E30" s="22"/>
      <c r="F30" s="22"/>
      <c r="G30" s="22"/>
      <c r="H30" s="22"/>
      <c r="I30" s="22"/>
    </row>
    <row r="31" spans="1:9" ht="12.75">
      <c r="A31" s="24">
        <v>17</v>
      </c>
      <c r="B31" s="44">
        <v>70</v>
      </c>
      <c r="C31" s="25">
        <v>45</v>
      </c>
      <c r="D31" s="25">
        <v>45</v>
      </c>
      <c r="E31" s="25">
        <v>45</v>
      </c>
      <c r="F31" s="25">
        <v>45</v>
      </c>
      <c r="G31" s="25">
        <v>45</v>
      </c>
      <c r="H31" s="25">
        <v>45</v>
      </c>
      <c r="I31" s="25">
        <v>45</v>
      </c>
    </row>
    <row r="32" spans="1:9" ht="12.75">
      <c r="A32" s="24">
        <v>18</v>
      </c>
      <c r="B32" s="44">
        <v>120</v>
      </c>
      <c r="C32" s="25">
        <v>90</v>
      </c>
      <c r="D32" s="25">
        <v>90</v>
      </c>
      <c r="E32" s="25">
        <v>90</v>
      </c>
      <c r="F32" s="25">
        <v>90</v>
      </c>
      <c r="G32" s="25">
        <v>90</v>
      </c>
      <c r="H32" s="25">
        <v>90</v>
      </c>
      <c r="I32" s="25">
        <v>90</v>
      </c>
    </row>
    <row r="33" spans="1:9" ht="12.75">
      <c r="A33" s="38"/>
      <c r="B33" s="23"/>
      <c r="C33" s="23"/>
      <c r="D33" s="23"/>
      <c r="E33" s="19"/>
      <c r="F33" s="19"/>
      <c r="G33" s="19"/>
      <c r="H33" s="19"/>
      <c r="I33" s="19"/>
    </row>
    <row r="34" spans="1:9" ht="12.75">
      <c r="A34" s="24">
        <v>19</v>
      </c>
      <c r="B34" s="44">
        <v>25</v>
      </c>
      <c r="C34" s="26">
        <v>15</v>
      </c>
      <c r="D34" s="26">
        <v>15</v>
      </c>
      <c r="E34" s="26">
        <v>15</v>
      </c>
      <c r="F34" s="26">
        <v>15</v>
      </c>
      <c r="G34" s="26">
        <v>15</v>
      </c>
      <c r="H34" s="26">
        <v>15</v>
      </c>
      <c r="I34" s="26">
        <v>15</v>
      </c>
    </row>
    <row r="35" spans="1:9" ht="12.75">
      <c r="A35" s="24">
        <v>20</v>
      </c>
      <c r="B35" s="42">
        <v>5.8</v>
      </c>
      <c r="C35" s="46">
        <f>B35*22/100</f>
        <v>1.276</v>
      </c>
      <c r="D35" s="46">
        <f>B35*22/100</f>
        <v>1.276</v>
      </c>
      <c r="E35" s="46">
        <f>B35*41.3/100</f>
        <v>2.3953999999999995</v>
      </c>
      <c r="F35" s="46">
        <f>B35*41.3/100</f>
        <v>2.3953999999999995</v>
      </c>
      <c r="G35" s="46">
        <f>B35*41.3/100</f>
        <v>2.3953999999999995</v>
      </c>
      <c r="H35" s="46">
        <f>B35*41.3/100</f>
        <v>2.3953999999999995</v>
      </c>
      <c r="I35" s="46">
        <f>B35*41.3/100</f>
        <v>2.3953999999999995</v>
      </c>
    </row>
    <row r="36" spans="1:9" ht="12.75">
      <c r="A36" s="24">
        <v>21</v>
      </c>
      <c r="B36" s="42">
        <v>6.12</v>
      </c>
      <c r="C36" s="46">
        <f>B36*22/100</f>
        <v>1.3464</v>
      </c>
      <c r="D36" s="46">
        <f>B36*22/100</f>
        <v>1.3464</v>
      </c>
      <c r="E36" s="46">
        <f>B36*41.3/100</f>
        <v>2.52756</v>
      </c>
      <c r="F36" s="46">
        <f>B36*41.3/100</f>
        <v>2.52756</v>
      </c>
      <c r="G36" s="46">
        <f>B36*41.3/100</f>
        <v>2.52756</v>
      </c>
      <c r="H36" s="46">
        <f>B36*41.3/100</f>
        <v>2.52756</v>
      </c>
      <c r="I36" s="46">
        <f>B36*41.3/100</f>
        <v>2.52756</v>
      </c>
    </row>
    <row r="37" spans="1:9" ht="12.75">
      <c r="A37" s="54" t="s">
        <v>10</v>
      </c>
      <c r="B37" s="45" t="s">
        <v>9</v>
      </c>
      <c r="C37" s="21"/>
      <c r="D37" s="52">
        <v>0.22</v>
      </c>
      <c r="E37" s="35"/>
      <c r="F37" s="53">
        <v>0.413</v>
      </c>
      <c r="G37" s="36"/>
      <c r="H37" s="36"/>
      <c r="I37" s="37"/>
    </row>
    <row r="38" spans="1:9" ht="12.75">
      <c r="A38" s="8"/>
      <c r="B38" s="17"/>
      <c r="C38" s="17"/>
      <c r="D38" s="17"/>
      <c r="E38" s="19"/>
      <c r="F38" s="19"/>
      <c r="G38" s="19"/>
      <c r="H38" s="19"/>
      <c r="I38" s="19"/>
    </row>
    <row r="39" spans="1:9" ht="12.75">
      <c r="A39" s="27" t="s">
        <v>5</v>
      </c>
      <c r="B39" s="27"/>
      <c r="C39" s="28"/>
      <c r="D39" s="28"/>
      <c r="E39" s="29"/>
      <c r="F39" s="29"/>
      <c r="G39" s="29"/>
      <c r="H39" s="29"/>
      <c r="I39" s="30"/>
    </row>
    <row r="40" spans="1:9" ht="12.75">
      <c r="A40" s="31" t="s">
        <v>4</v>
      </c>
      <c r="B40" s="31"/>
      <c r="C40" s="32"/>
      <c r="D40" s="32"/>
      <c r="E40" s="33"/>
      <c r="F40" s="33"/>
      <c r="G40" s="33"/>
      <c r="H40" s="33"/>
      <c r="I40" s="34"/>
    </row>
    <row r="41" spans="1:4" ht="12.75">
      <c r="A41" s="2"/>
      <c r="B41" s="1"/>
      <c r="C41" s="1"/>
      <c r="D41" s="1"/>
    </row>
  </sheetData>
  <sheetProtection/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Lastra a Signa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c.baccetti</dc:creator>
  <cp:keywords/>
  <dc:description/>
  <cp:lastModifiedBy>Pietro</cp:lastModifiedBy>
  <cp:lastPrinted>2012-03-28T23:36:01Z</cp:lastPrinted>
  <dcterms:created xsi:type="dcterms:W3CDTF">2003-03-04T15:24:13Z</dcterms:created>
  <dcterms:modified xsi:type="dcterms:W3CDTF">2012-05-10T17:01:49Z</dcterms:modified>
  <cp:category/>
  <cp:version/>
  <cp:contentType/>
  <cp:contentStatus/>
</cp:coreProperties>
</file>